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avno-my.sharepoint.com/personal/oyvind_okland_stedal_nav_no/Documents/Documents/"/>
    </mc:Choice>
  </mc:AlternateContent>
  <xr:revisionPtr revIDLastSave="0" documentId="8_{EEA6813A-83E1-4106-BB7E-E3D54D67C13D}" xr6:coauthVersionLast="46" xr6:coauthVersionMax="46" xr10:uidLastSave="{00000000-0000-0000-0000-000000000000}"/>
  <workbookProtection workbookAlgorithmName="SHA-512" workbookHashValue="gJyuOAzpMhW/VrM4p7QWMEjuf4E0JlfsLaQYXWsrSZt3U/Vi+1uxJ63R7wihvJOIzDUmRsANNeunJXd7oHbqYA==" workbookSaltValue="6oyWGTYvfm04Hh9imS2ypg==" workbookSpinCount="100000" lockStructure="1"/>
  <bookViews>
    <workbookView xWindow="-120" yWindow="-120" windowWidth="29040" windowHeight="15840" firstSheet="1" activeTab="1" xr2:uid="{00000000-000D-0000-FFFF-FFFF00000000}"/>
  </bookViews>
  <sheets>
    <sheet name="Kodeark" sheetId="2" state="hidden" r:id="rId1"/>
    <sheet name="Skjema" sheetId="1" r:id="rId2"/>
    <sheet name="Budsjett" sheetId="3" r:id="rId3"/>
    <sheet name="Normoversikt" sheetId="5" r:id="rId4"/>
    <sheet name="Satsberegning" sheetId="6" state="hidden" r:id="rId5"/>
  </sheets>
  <definedNames>
    <definedName name="adressekodetabell">Kodeark!$A$3:$D$7</definedName>
    <definedName name="adresser">Kodeark!$B$3:$B$7</definedName>
    <definedName name="alderb1">Skjema!$C$21</definedName>
    <definedName name="alderb2">Skjema!$C$22</definedName>
    <definedName name="alderb3">Skjema!$C$23</definedName>
    <definedName name="alderb4">Skjema!$F$21</definedName>
    <definedName name="alderb5">Skjema!$F$22</definedName>
    <definedName name="alderb6">Skjema!$F$23</definedName>
    <definedName name="angjeldende">Kodeark!$A$14:$C$16</definedName>
    <definedName name="dtabell">Kodeark!$A$23:$B$28</definedName>
    <definedName name="namsvalg">Kodeark!$C$9</definedName>
    <definedName name="sivilstatus">Kodeark!$B$23:$B$28</definedName>
    <definedName name="sivilstatustabell">Kodeark!$A$23:$B$28</definedName>
    <definedName name="sivstatus">Kodeark!$C$30</definedName>
    <definedName name="tilfeller">Kodeark!$B$14:$B$16</definedName>
    <definedName name="tilfelletabell">Kodeark!$A$14:$C$16</definedName>
    <definedName name="valgtsatsbarn">Satsberegning!$B$6</definedName>
    <definedName name="valgtsatsvoksne">Satsberegning!$B$5</definedName>
  </definedNames>
  <calcPr calcId="191029"/>
  <customWorkbookViews>
    <customWorkbookView name="Torleif Kahrs - Personlig visning" guid="{3C1AF91E-213D-4F4A-B800-2CBA53543FF1}" mergeInterval="0" personalView="1" maximized="1" xWindow="1" yWindow="1" windowWidth="1020" windowHeight="53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3" l="1"/>
  <c r="B13" i="5"/>
  <c r="C19" i="6"/>
  <c r="C18" i="6"/>
  <c r="C17" i="6"/>
  <c r="C16" i="6"/>
  <c r="C15" i="6"/>
  <c r="C14" i="6"/>
  <c r="D18" i="5"/>
  <c r="F26" i="5"/>
  <c r="E26" i="5"/>
  <c r="D26" i="5"/>
  <c r="B23" i="5"/>
  <c r="B22" i="5"/>
  <c r="B21" i="5"/>
  <c r="D11" i="6" s="1"/>
  <c r="F18" i="5"/>
  <c r="E18" i="5"/>
  <c r="B15" i="5"/>
  <c r="B14" i="5"/>
  <c r="D26" i="6"/>
  <c r="C50" i="6"/>
  <c r="C49" i="6"/>
  <c r="C48" i="6"/>
  <c r="C47" i="6"/>
  <c r="C46" i="6"/>
  <c r="C45" i="6"/>
  <c r="C31" i="6"/>
  <c r="C34" i="6"/>
  <c r="C33" i="6"/>
  <c r="C32" i="6"/>
  <c r="C30" i="6"/>
  <c r="C29" i="6"/>
  <c r="C40" i="6"/>
  <c r="C41" i="6"/>
  <c r="A1" i="3"/>
  <c r="B1" i="3"/>
  <c r="A2" i="3"/>
  <c r="B2" i="3"/>
  <c r="B6" i="3"/>
  <c r="B8" i="3" s="1"/>
  <c r="C17" i="3"/>
  <c r="A19" i="3"/>
  <c r="A20" i="3"/>
  <c r="A21" i="3"/>
  <c r="A22" i="3"/>
  <c r="A23" i="3"/>
  <c r="B50" i="1"/>
  <c r="C51" i="1"/>
  <c r="B11" i="2"/>
  <c r="A1" i="1" s="1"/>
  <c r="C11" i="2"/>
  <c r="A2" i="1" s="1"/>
  <c r="D11" i="2"/>
  <c r="A4" i="1" s="1"/>
  <c r="B20" i="2"/>
  <c r="A7" i="1" s="1"/>
  <c r="C20" i="2"/>
  <c r="A8" i="1" s="1"/>
  <c r="B32" i="2"/>
  <c r="D13" i="1" s="1"/>
  <c r="C22" i="3"/>
  <c r="C23" i="3"/>
  <c r="D20" i="6" l="1"/>
  <c r="D35" i="6"/>
  <c r="C28" i="3"/>
  <c r="C29" i="3" s="1"/>
  <c r="D51" i="6"/>
  <c r="D42" i="6"/>
  <c r="B5" i="6" s="1"/>
  <c r="B22" i="3" s="1"/>
  <c r="C8" i="3"/>
  <c r="B6" i="6" l="1"/>
  <c r="B23" i="3" s="1"/>
  <c r="B28" i="3" s="1"/>
  <c r="B29" i="3" s="1"/>
  <c r="B32" i="3" s="1"/>
  <c r="A31" i="3"/>
  <c r="A29" i="3"/>
  <c r="B31" i="3"/>
  <c r="A39" i="3" l="1"/>
  <c r="A41" i="3"/>
  <c r="A38" i="3"/>
  <c r="A40" i="3"/>
  <c r="B30" i="3"/>
  <c r="A36" i="3" s="1"/>
  <c r="A35" i="3"/>
  <c r="A37" i="3"/>
</calcChain>
</file>

<file path=xl/sharedStrings.xml><?xml version="1.0" encoding="utf-8"?>
<sst xmlns="http://schemas.openxmlformats.org/spreadsheetml/2006/main" count="164" uniqueCount="119">
  <si>
    <t>Nav innkreving</t>
  </si>
  <si>
    <t>Statens innkrevingssentral</t>
  </si>
  <si>
    <t>Velg trekkinstans</t>
  </si>
  <si>
    <t>9917  KIRKENES</t>
  </si>
  <si>
    <t>Postboks 455</t>
  </si>
  <si>
    <t>8601  MO I RANA</t>
  </si>
  <si>
    <t>Cellekoding av adresser</t>
  </si>
  <si>
    <t>Kode</t>
  </si>
  <si>
    <t>Valgt trekkinstans</t>
  </si>
  <si>
    <t>Trekkinstans</t>
  </si>
  <si>
    <t>Postadresse</t>
  </si>
  <si>
    <t>Poststed</t>
  </si>
  <si>
    <t>KLAGE OVER AVGJØRELSE OM TREKK I INNTEKT</t>
  </si>
  <si>
    <t>Tilfelle</t>
  </si>
  <si>
    <t>Cellekoding angjeldende</t>
  </si>
  <si>
    <t>Angi hva brevet gjelder</t>
  </si>
  <si>
    <t>Valgt tilfelle</t>
  </si>
  <si>
    <t>TILSVAR TIL VARSEL/BEGJÆRING OM TREKK</t>
  </si>
  <si>
    <t>Navn</t>
  </si>
  <si>
    <t>Sivilstatus/boforhold</t>
  </si>
  <si>
    <t>Enslig forsørger</t>
  </si>
  <si>
    <t>Gift</t>
  </si>
  <si>
    <t>Samboer</t>
  </si>
  <si>
    <t>Bor sammen med andre voksne</t>
  </si>
  <si>
    <t>Enslig og bor alene</t>
  </si>
  <si>
    <t>Velg sivilstand/boforhold</t>
  </si>
  <si>
    <t>Cellekoding sivilstand</t>
  </si>
  <si>
    <t>Valgt sivilstand</t>
  </si>
  <si>
    <t>Barn i husstanden som jeg forsørger</t>
  </si>
  <si>
    <t>Vedlegg nr.</t>
  </si>
  <si>
    <t>Husleie/felleskostnader</t>
  </si>
  <si>
    <t>Renter/avdrag boliglån</t>
  </si>
  <si>
    <t>Underholdsbidrag</t>
  </si>
  <si>
    <t>Avtale om samvær med barn</t>
  </si>
  <si>
    <t>Jeg har i tillegg til denne saken, trekk i inntekt hos følgende instanser:</t>
  </si>
  <si>
    <t>Annen utgift (spesifiser)</t>
  </si>
  <si>
    <t>Jeg legger ved følgende dokumentasjon på inntekter og utgifter pr. måned:</t>
  </si>
  <si>
    <t xml:space="preserve">      </t>
  </si>
  <si>
    <t>Eventuell ektefelle/samboer med lav/manglende inntekt som jeg forsørger:</t>
  </si>
  <si>
    <t xml:space="preserve">   </t>
  </si>
  <si>
    <t>Det vises til varsel om trekk/utlegg.</t>
  </si>
  <si>
    <t>Undertest</t>
  </si>
  <si>
    <t>Herved klager jeg på avgjørelse om trekk i min inntekt.</t>
  </si>
  <si>
    <t>Sivilstand/boforhold:</t>
  </si>
  <si>
    <t>Saksnr. hos trekkinstans:</t>
  </si>
  <si>
    <t>Annen inntekt</t>
  </si>
  <si>
    <t>Inntekter</t>
  </si>
  <si>
    <t>Utgifter</t>
  </si>
  <si>
    <t>Lønns-/trygdeslipp egen</t>
  </si>
  <si>
    <t>Lønns-/trygdeslipp ev. partner</t>
  </si>
  <si>
    <t xml:space="preserve">         Nav Innkreving</t>
  </si>
  <si>
    <t>Annet (spesifiser):</t>
  </si>
  <si>
    <t>Fødselsnr:</t>
  </si>
  <si>
    <r>
      <t xml:space="preserve">Eiendeler som det kan tas pant i: </t>
    </r>
    <r>
      <rPr>
        <sz val="11"/>
        <color indexed="8"/>
        <rFont val="Arial"/>
        <family val="2"/>
      </rPr>
      <t>Bil, båt, campingvogn, hytte osv. Oppgi merke</t>
    </r>
  </si>
  <si>
    <t>årsmodell, kjennetegn m.v. Hvis ikke plass nedenfor, bruk eget ark.</t>
  </si>
  <si>
    <t>Månedlige inntekter</t>
  </si>
  <si>
    <t>Forskuddstrekk skatt</t>
  </si>
  <si>
    <t>Livsopphold voksne</t>
  </si>
  <si>
    <t>Livsopphold barn</t>
  </si>
  <si>
    <t>Strøm</t>
  </si>
  <si>
    <t>Andre livsoppholdsnære utgifter</t>
  </si>
  <si>
    <t>SUM INNTEKT ETTER SKATT/TREKK</t>
  </si>
  <si>
    <t>SUM BO- OG LIVSOPPHOLDSUTGIFT</t>
  </si>
  <si>
    <t xml:space="preserve">                          MÅNEDSBUDSJETT</t>
  </si>
  <si>
    <t>Andre inntekter</t>
  </si>
  <si>
    <t>Barnehage/aktivitetsskole/SFO</t>
  </si>
  <si>
    <t>Månedlige utgifter</t>
  </si>
  <si>
    <t>Alder (år)</t>
  </si>
  <si>
    <t>Par?</t>
  </si>
  <si>
    <t>Enslig</t>
  </si>
  <si>
    <t>Par</t>
  </si>
  <si>
    <t>Pr. pers. par</t>
  </si>
  <si>
    <t>Satser for voksne</t>
  </si>
  <si>
    <t>Satser for barn</t>
  </si>
  <si>
    <t>Aldersklasser</t>
  </si>
  <si>
    <t>0 - 5 år</t>
  </si>
  <si>
    <t>6 - 10 år</t>
  </si>
  <si>
    <t>11 - 17 år</t>
  </si>
  <si>
    <t>Tillegg ensl.forørger</t>
  </si>
  <si>
    <t>Namsfogden og kemneren</t>
  </si>
  <si>
    <t>Tillegg enslig forsørger?</t>
  </si>
  <si>
    <t>Sum livsopphold voksne</t>
  </si>
  <si>
    <t>Barn 1</t>
  </si>
  <si>
    <t>Barn 2</t>
  </si>
  <si>
    <t>Barn 3</t>
  </si>
  <si>
    <t>Barn 4</t>
  </si>
  <si>
    <t>Barn 5</t>
  </si>
  <si>
    <t>Barn 6</t>
  </si>
  <si>
    <t>Sum livsopphold barn</t>
  </si>
  <si>
    <t>Korresponderende satser til valgt trekkinstans</t>
  </si>
  <si>
    <t>Livsophold barn</t>
  </si>
  <si>
    <t>Valgt sats</t>
  </si>
  <si>
    <t>Valg sats</t>
  </si>
  <si>
    <t>Navn på barn:</t>
  </si>
  <si>
    <t>Navn på ektefelle/samboer:</t>
  </si>
  <si>
    <t>Resultat etter partners underskudd</t>
  </si>
  <si>
    <t>Namstrekk i inntekt</t>
  </si>
  <si>
    <t>Forutsetninger og forbehold</t>
  </si>
  <si>
    <t>Personopplysninger m.v.</t>
  </si>
  <si>
    <t>Oppstillingen ovenfor håndterer ikke innbyrdes prioritering etter dekningsloven § 2-8 av eventuelt samtidige namstrekk som måtte være oppgitt. Oppstillingen er å anse som et uttrykk for saksøktes situasjon pr. tidspunkt. Involverte namsmyndigheter anmodes om å finne korrekt prioritering av trekk seg imellom. Det er ikke tatt høyde for eventuelle stordriftsfordeler som enkelte namsmyndigheter legger til grunn overfor større husholdninger.</t>
  </si>
  <si>
    <t>Jeg ber om at trekk i min inntekt reduseres slik at samlede trekk ikke overstiger det jeg maksimalt kan
trekkes ifølge dekningsloven § 2-7 og veiledende satser til livsopphold brukt av den enkelte
namsmyndighet. Dersom det er krysset av for trekk fra flere instanser samtidig, gjør jeg gjeldende
dekningsloven § 2-8 siste ledd og krever at alle involverte trekkinstanser samordner og begrenser sine
trekk i samsvar med maksimalt mulig trekkbeløp etter dekningsloven § 2-7. Da det ikke er noen
formkrav til denne type henvendelser, ber jeg om at denne henvendelsen blir lagt til grunn, og at dere
ikke sender meg annet skjema/formular for utfylling. Hvis dere mangler opplysninger, vennligst kontakt
meg med konkret beskjed om hvilke opplysninger dette gjelder.</t>
  </si>
  <si>
    <t>Kemner/skatteoppkrever</t>
  </si>
  <si>
    <t xml:space="preserve">         Namsmann-/fogd</t>
  </si>
  <si>
    <t>Namsfogden i Trondheim</t>
  </si>
  <si>
    <t>Statens innkrevingssentral og kemner (satser inklusive strøm)</t>
  </si>
  <si>
    <t>Namsfogden  (satser inklusive strøm)</t>
  </si>
  <si>
    <t>Samvær</t>
  </si>
  <si>
    <t>Lønn før skatt</t>
  </si>
  <si>
    <t>NAV-ytelse før skatt</t>
  </si>
  <si>
    <t>Fødselsnummer (11 siffer):</t>
  </si>
  <si>
    <t>11 -18 år</t>
  </si>
  <si>
    <t>Nav innkreving (satser inklusive strøm)</t>
  </si>
  <si>
    <t>Postboks 2300 Torgarden</t>
  </si>
  <si>
    <t>7004 Trondheim</t>
  </si>
  <si>
    <t>Postboks 6043 Torgard</t>
  </si>
  <si>
    <t>7434 Trondheim</t>
  </si>
  <si>
    <t>Kemneren i Trondheimsregionen, Trondheim kommune</t>
  </si>
  <si>
    <t>Vedlegg til anmodning om stans/reduksjon av trekk i inntekt.</t>
  </si>
  <si>
    <t>Lillestrøm,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</si>
</sst>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8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5"/>
      <color indexed="8"/>
      <name val="Arial"/>
      <family val="2"/>
    </font>
    <font>
      <sz val="13"/>
      <color indexed="8"/>
      <name val="Arial"/>
      <family val="2"/>
    </font>
    <font>
      <sz val="12"/>
      <color indexed="43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2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3" fontId="3" fillId="2" borderId="0" xfId="0" applyNumberFormat="1" applyFont="1" applyFill="1"/>
    <xf numFmtId="3" fontId="4" fillId="2" borderId="0" xfId="0" applyNumberFormat="1" applyFont="1" applyFill="1"/>
    <xf numFmtId="3" fontId="3" fillId="2" borderId="0" xfId="0" applyNumberFormat="1" applyFont="1" applyFill="1" applyAlignment="1">
      <alignment horizontal="right"/>
    </xf>
    <xf numFmtId="0" fontId="3" fillId="2" borderId="0" xfId="0" applyFont="1" applyFill="1"/>
    <xf numFmtId="14" fontId="3" fillId="2" borderId="0" xfId="0" applyNumberFormat="1" applyFont="1" applyFill="1" applyAlignment="1">
      <alignment horizontal="left"/>
    </xf>
    <xf numFmtId="3" fontId="3" fillId="2" borderId="1" xfId="0" applyNumberFormat="1" applyFont="1" applyFill="1" applyBorder="1"/>
    <xf numFmtId="0" fontId="3" fillId="2" borderId="1" xfId="0" applyFont="1" applyFill="1" applyBorder="1"/>
    <xf numFmtId="3" fontId="3" fillId="2" borderId="0" xfId="0" applyNumberFormat="1" applyFont="1" applyFill="1" applyAlignment="1">
      <alignment horizontal="left"/>
    </xf>
    <xf numFmtId="49" fontId="3" fillId="0" borderId="2" xfId="0" applyNumberFormat="1" applyFont="1" applyBorder="1" applyAlignment="1" applyProtection="1">
      <alignment horizontal="centerContinuous"/>
      <protection locked="0"/>
    </xf>
    <xf numFmtId="49" fontId="3" fillId="0" borderId="2" xfId="0" applyNumberFormat="1" applyFont="1" applyBorder="1" applyAlignment="1" applyProtection="1">
      <alignment horizontal="centerContinuous" vertical="center"/>
      <protection locked="0"/>
    </xf>
    <xf numFmtId="0" fontId="6" fillId="0" borderId="0" xfId="0" applyFont="1"/>
    <xf numFmtId="0" fontId="3" fillId="0" borderId="0" xfId="0" applyFont="1"/>
    <xf numFmtId="0" fontId="6" fillId="0" borderId="0" xfId="0" applyFont="1" applyBorder="1"/>
    <xf numFmtId="0" fontId="6" fillId="0" borderId="2" xfId="0" applyFont="1" applyBorder="1" applyProtection="1">
      <protection locked="0"/>
    </xf>
    <xf numFmtId="3" fontId="6" fillId="0" borderId="2" xfId="0" applyNumberFormat="1" applyFont="1" applyBorder="1" applyProtection="1">
      <protection locked="0"/>
    </xf>
    <xf numFmtId="3" fontId="6" fillId="3" borderId="2" xfId="0" applyNumberFormat="1" applyFont="1" applyFill="1" applyBorder="1" applyProtection="1"/>
    <xf numFmtId="3" fontId="6" fillId="3" borderId="2" xfId="0" applyNumberFormat="1" applyFont="1" applyFill="1" applyBorder="1"/>
    <xf numFmtId="0" fontId="7" fillId="2" borderId="0" xfId="0" applyFont="1" applyFill="1"/>
    <xf numFmtId="0" fontId="6" fillId="2" borderId="0" xfId="0" applyFont="1" applyFill="1"/>
    <xf numFmtId="0" fontId="9" fillId="2" borderId="0" xfId="0" applyFont="1" applyFill="1"/>
    <xf numFmtId="0" fontId="10" fillId="2" borderId="0" xfId="0" applyFont="1" applyFill="1"/>
    <xf numFmtId="0" fontId="8" fillId="2" borderId="0" xfId="0" applyFont="1" applyFill="1" applyProtection="1"/>
    <xf numFmtId="0" fontId="7" fillId="2" borderId="0" xfId="0" applyFont="1" applyFill="1" applyProtection="1"/>
    <xf numFmtId="0" fontId="6" fillId="2" borderId="0" xfId="0" applyFont="1" applyFill="1" applyProtection="1"/>
    <xf numFmtId="0" fontId="6" fillId="3" borderId="2" xfId="0" applyFont="1" applyFill="1" applyBorder="1"/>
    <xf numFmtId="3" fontId="6" fillId="2" borderId="0" xfId="0" applyNumberFormat="1" applyFont="1" applyFill="1"/>
    <xf numFmtId="0" fontId="2" fillId="2" borderId="0" xfId="0" applyFont="1" applyFill="1" applyProtection="1"/>
    <xf numFmtId="3" fontId="3" fillId="2" borderId="0" xfId="0" applyNumberFormat="1" applyFont="1" applyFill="1" applyProtection="1"/>
    <xf numFmtId="0" fontId="11" fillId="2" borderId="0" xfId="0" applyFont="1" applyFill="1" applyProtection="1"/>
    <xf numFmtId="0" fontId="7" fillId="2" borderId="0" xfId="0" applyFont="1" applyFill="1" applyAlignment="1">
      <alignment horizontal="right"/>
    </xf>
    <xf numFmtId="3" fontId="6" fillId="2" borderId="0" xfId="0" applyNumberFormat="1" applyFont="1" applyFill="1" applyProtection="1"/>
    <xf numFmtId="4" fontId="12" fillId="3" borderId="3" xfId="0" applyNumberFormat="1" applyFont="1" applyFill="1" applyBorder="1" applyAlignment="1">
      <alignment horizontal="left"/>
    </xf>
    <xf numFmtId="3" fontId="13" fillId="0" borderId="3" xfId="0" applyNumberFormat="1" applyFont="1" applyBorder="1" applyAlignment="1">
      <alignment horizontal="center"/>
    </xf>
    <xf numFmtId="0" fontId="17" fillId="0" borderId="0" xfId="0" applyFont="1"/>
    <xf numFmtId="0" fontId="0" fillId="0" borderId="0" xfId="0" applyFont="1"/>
    <xf numFmtId="4" fontId="12" fillId="3" borderId="3" xfId="0" applyNumberFormat="1" applyFont="1" applyFill="1" applyBorder="1" applyAlignment="1" applyProtection="1">
      <alignment horizontal="centerContinuous"/>
    </xf>
    <xf numFmtId="3" fontId="13" fillId="0" borderId="3" xfId="0" applyNumberFormat="1" applyFont="1" applyBorder="1" applyAlignment="1" applyProtection="1">
      <alignment horizontal="centerContinuous"/>
    </xf>
    <xf numFmtId="4" fontId="12" fillId="3" borderId="0" xfId="0" applyNumberFormat="1" applyFont="1" applyFill="1" applyBorder="1" applyAlignment="1">
      <alignment horizontal="left"/>
    </xf>
    <xf numFmtId="3" fontId="13" fillId="0" borderId="3" xfId="0" applyNumberFormat="1" applyFont="1" applyBorder="1" applyAlignment="1" applyProtection="1">
      <alignment horizontal="center"/>
    </xf>
    <xf numFmtId="3" fontId="18" fillId="0" borderId="0" xfId="0" applyNumberFormat="1" applyFont="1"/>
    <xf numFmtId="3" fontId="17" fillId="0" borderId="2" xfId="0" applyNumberFormat="1" applyFont="1" applyBorder="1" applyAlignment="1">
      <alignment horizontal="right" vertical="top"/>
    </xf>
    <xf numFmtId="3" fontId="0" fillId="0" borderId="2" xfId="0" applyNumberFormat="1" applyBorder="1"/>
    <xf numFmtId="3" fontId="0" fillId="0" borderId="0" xfId="0" applyNumberFormat="1" applyAlignment="1">
      <alignment horizontal="right"/>
    </xf>
    <xf numFmtId="3" fontId="17" fillId="0" borderId="0" xfId="0" applyNumberFormat="1" applyFont="1"/>
    <xf numFmtId="3" fontId="0" fillId="3" borderId="0" xfId="0" applyNumberFormat="1" applyFill="1"/>
    <xf numFmtId="3" fontId="0" fillId="0" borderId="0" xfId="0" applyNumberFormat="1" applyFont="1"/>
    <xf numFmtId="3" fontId="11" fillId="2" borderId="0" xfId="0" applyNumberFormat="1" applyFont="1" applyFill="1" applyProtection="1"/>
    <xf numFmtId="3" fontId="11" fillId="2" borderId="0" xfId="0" applyNumberFormat="1" applyFont="1" applyFill="1" applyProtection="1">
      <protection locked="0"/>
    </xf>
    <xf numFmtId="3" fontId="6" fillId="4" borderId="2" xfId="0" applyNumberFormat="1" applyFont="1" applyFill="1" applyBorder="1" applyProtection="1"/>
    <xf numFmtId="0" fontId="6" fillId="2" borderId="2" xfId="0" applyFont="1" applyFill="1" applyBorder="1" applyProtection="1"/>
    <xf numFmtId="3" fontId="6" fillId="3" borderId="4" xfId="0" applyNumberFormat="1" applyFont="1" applyFill="1" applyBorder="1"/>
    <xf numFmtId="0" fontId="6" fillId="3" borderId="2" xfId="0" applyFont="1" applyFill="1" applyBorder="1" applyProtection="1"/>
    <xf numFmtId="0" fontId="13" fillId="2" borderId="0" xfId="0" applyFont="1" applyFill="1" applyProtection="1"/>
    <xf numFmtId="0" fontId="16" fillId="2" borderId="0" xfId="0" applyFont="1" applyFill="1" applyProtection="1"/>
    <xf numFmtId="0" fontId="12" fillId="2" borderId="0" xfId="0" applyFont="1" applyFill="1" applyProtection="1"/>
    <xf numFmtId="1" fontId="19" fillId="0" borderId="2" xfId="0" applyNumberFormat="1" applyFont="1" applyBorder="1" applyAlignment="1" applyProtection="1">
      <alignment horizontal="center"/>
      <protection locked="0"/>
    </xf>
    <xf numFmtId="0" fontId="0" fillId="0" borderId="0" xfId="0" applyFill="1" applyBorder="1"/>
    <xf numFmtId="3" fontId="13" fillId="0" borderId="0" xfId="0" applyNumberFormat="1" applyFont="1" applyFill="1" applyBorder="1" applyAlignment="1" applyProtection="1">
      <alignment horizontal="center"/>
    </xf>
    <xf numFmtId="3" fontId="13" fillId="0" borderId="5" xfId="0" applyNumberFormat="1" applyFont="1" applyBorder="1" applyAlignment="1" applyProtection="1">
      <alignment horizontal="center"/>
    </xf>
    <xf numFmtId="4" fontId="12" fillId="3" borderId="3" xfId="0" applyNumberFormat="1" applyFont="1" applyFill="1" applyBorder="1" applyAlignment="1" applyProtection="1">
      <alignment horizontal="center"/>
    </xf>
    <xf numFmtId="4" fontId="12" fillId="3" borderId="5" xfId="0" applyNumberFormat="1" applyFont="1" applyFill="1" applyBorder="1" applyAlignment="1" applyProtection="1">
      <alignment horizontal="center"/>
    </xf>
    <xf numFmtId="0" fontId="13" fillId="2" borderId="0" xfId="0" applyFont="1" applyFill="1" applyAlignment="1">
      <alignment vertical="top" wrapText="1"/>
    </xf>
    <xf numFmtId="0" fontId="13" fillId="2" borderId="0" xfId="0" applyFont="1" applyFill="1" applyAlignment="1">
      <alignment vertical="top"/>
    </xf>
    <xf numFmtId="0" fontId="0" fillId="0" borderId="0" xfId="0" applyAlignment="1">
      <alignment vertical="top"/>
    </xf>
    <xf numFmtId="49" fontId="3" fillId="0" borderId="6" xfId="0" applyNumberFormat="1" applyFont="1" applyFill="1" applyBorder="1" applyAlignment="1" applyProtection="1">
      <protection locked="0"/>
    </xf>
    <xf numFmtId="49" fontId="3" fillId="0" borderId="7" xfId="0" applyNumberFormat="1" applyFont="1" applyBorder="1" applyAlignment="1" applyProtection="1">
      <protection locked="0"/>
    </xf>
    <xf numFmtId="49" fontId="3" fillId="0" borderId="8" xfId="0" applyNumberFormat="1" applyFont="1" applyBorder="1" applyAlignment="1" applyProtection="1">
      <protection locked="0"/>
    </xf>
    <xf numFmtId="49" fontId="3" fillId="0" borderId="6" xfId="0" applyNumberFormat="1" applyFont="1" applyBorder="1" applyAlignment="1" applyProtection="1">
      <protection locked="0"/>
    </xf>
    <xf numFmtId="0" fontId="3" fillId="0" borderId="6" xfId="0" applyNumberFormat="1" applyFont="1" applyBorder="1" applyAlignment="1"/>
    <xf numFmtId="0" fontId="3" fillId="0" borderId="7" xfId="0" applyNumberFormat="1" applyFont="1" applyBorder="1" applyAlignment="1"/>
    <xf numFmtId="0" fontId="3" fillId="0" borderId="8" xfId="0" applyNumberFormat="1" applyFont="1" applyBorder="1" applyAlignment="1"/>
    <xf numFmtId="49" fontId="0" fillId="0" borderId="7" xfId="0" applyNumberFormat="1" applyBorder="1" applyAlignment="1" applyProtection="1">
      <protection locked="0"/>
    </xf>
    <xf numFmtId="49" fontId="0" fillId="0" borderId="8" xfId="0" applyNumberFormat="1" applyBorder="1" applyAlignment="1" applyProtection="1">
      <protection locked="0"/>
    </xf>
    <xf numFmtId="49" fontId="3" fillId="0" borderId="7" xfId="0" applyNumberFormat="1" applyFont="1" applyFill="1" applyBorder="1" applyAlignment="1" applyProtection="1">
      <protection locked="0"/>
    </xf>
    <xf numFmtId="49" fontId="3" fillId="0" borderId="8" xfId="0" applyNumberFormat="1" applyFont="1" applyFill="1" applyBorder="1" applyAlignment="1" applyProtection="1">
      <protection locked="0"/>
    </xf>
    <xf numFmtId="0" fontId="0" fillId="0" borderId="7" xfId="0" applyBorder="1" applyAlignment="1" applyProtection="1">
      <protection locked="0"/>
    </xf>
    <xf numFmtId="0" fontId="0" fillId="0" borderId="8" xfId="0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19" fillId="0" borderId="8" xfId="0" applyFont="1" applyBorder="1" applyAlignment="1" applyProtection="1">
      <protection locked="0"/>
    </xf>
    <xf numFmtId="0" fontId="19" fillId="0" borderId="6" xfId="0" applyFont="1" applyBorder="1" applyAlignment="1" applyProtection="1">
      <protection locked="0"/>
    </xf>
    <xf numFmtId="0" fontId="13" fillId="2" borderId="0" xfId="0" applyFont="1" applyFill="1" applyAlignment="1" applyProtection="1">
      <alignment vertical="top" wrapText="1" shrinkToFit="1"/>
    </xf>
    <xf numFmtId="0" fontId="0" fillId="0" borderId="0" xfId="0" applyAlignment="1">
      <alignment vertical="top" shrinkToFit="1"/>
    </xf>
    <xf numFmtId="0" fontId="14" fillId="0" borderId="9" xfId="0" applyFont="1" applyBorder="1" applyAlignment="1"/>
    <xf numFmtId="0" fontId="0" fillId="0" borderId="9" xfId="0" applyBorder="1" applyAlignment="1"/>
    <xf numFmtId="0" fontId="0" fillId="0" borderId="10" xfId="0" applyBorder="1" applyAlignment="1"/>
    <xf numFmtId="4" fontId="13" fillId="3" borderId="11" xfId="0" applyNumberFormat="1" applyFont="1" applyFill="1" applyBorder="1" applyAlignment="1">
      <alignment horizontal="left"/>
    </xf>
    <xf numFmtId="0" fontId="15" fillId="0" borderId="9" xfId="0" applyFont="1" applyBorder="1" applyAlignment="1"/>
    <xf numFmtId="0" fontId="15" fillId="0" borderId="10" xfId="0" applyFont="1" applyBorder="1" applyAlignment="1"/>
  </cellXfs>
  <cellStyles count="1">
    <cellStyle name="Normal" xfId="0" builtinId="0"/>
  </cellStyles>
  <dxfs count="9">
    <dxf>
      <font>
        <color rgb="FFFFFFCC"/>
      </font>
      <fill>
        <patternFill>
          <bgColor rgb="FFFFFFCC"/>
        </patternFill>
      </fill>
      <border>
        <left/>
        <right/>
        <top/>
        <bottom/>
      </border>
    </dxf>
    <dxf>
      <font>
        <color theme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FFFF0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rgb="FFCCFFCC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8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auto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lor theme="1"/>
      </font>
      <fill>
        <patternFill>
          <bgColor indexed="9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7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31" fmlaLink="Kodeark!$C$9" fmlaRange="adresser" noThreeD="1" sel="2" val="0"/>
</file>

<file path=xl/ctrlProps/ctrlProp2.xml><?xml version="1.0" encoding="utf-8"?>
<formControlPr xmlns="http://schemas.microsoft.com/office/spreadsheetml/2009/9/main" objectType="Drop" dropStyle="combo" dx="31" fmlaLink="Kodeark!$C$18" fmlaRange="tilfeller" noThreeD="1" sel="1" val="0"/>
</file>

<file path=xl/ctrlProps/ctrlProp3.xml><?xml version="1.0" encoding="utf-8"?>
<formControlPr xmlns="http://schemas.microsoft.com/office/spreadsheetml/2009/9/main" objectType="Drop" dropStyle="combo" dx="31" fmlaLink="Kodeark!$C$30" fmlaRange="sivilstatus" noThreeD="1" sel="1" val="0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0</xdr:row>
          <xdr:rowOff>0</xdr:rowOff>
        </xdr:from>
        <xdr:to>
          <xdr:col>3</xdr:col>
          <xdr:colOff>457200</xdr:colOff>
          <xdr:row>1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4</xdr:row>
          <xdr:rowOff>95250</xdr:rowOff>
        </xdr:from>
        <xdr:to>
          <xdr:col>2</xdr:col>
          <xdr:colOff>504825</xdr:colOff>
          <xdr:row>5</xdr:row>
          <xdr:rowOff>114300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114300</xdr:rowOff>
        </xdr:from>
        <xdr:to>
          <xdr:col>6</xdr:col>
          <xdr:colOff>0</xdr:colOff>
          <xdr:row>13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37</xdr:row>
          <xdr:rowOff>114300</xdr:rowOff>
        </xdr:from>
        <xdr:to>
          <xdr:col>0</xdr:col>
          <xdr:colOff>314325</xdr:colOff>
          <xdr:row>39</xdr:row>
          <xdr:rowOff>9525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38</xdr:row>
          <xdr:rowOff>114300</xdr:rowOff>
        </xdr:from>
        <xdr:to>
          <xdr:col>0</xdr:col>
          <xdr:colOff>314325</xdr:colOff>
          <xdr:row>40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37</xdr:row>
          <xdr:rowOff>114300</xdr:rowOff>
        </xdr:from>
        <xdr:to>
          <xdr:col>2</xdr:col>
          <xdr:colOff>85725</xdr:colOff>
          <xdr:row>39</xdr:row>
          <xdr:rowOff>9525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37</xdr:row>
          <xdr:rowOff>114300</xdr:rowOff>
        </xdr:from>
        <xdr:to>
          <xdr:col>5</xdr:col>
          <xdr:colOff>85725</xdr:colOff>
          <xdr:row>39</xdr:row>
          <xdr:rowOff>9525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657225</xdr:colOff>
          <xdr:row>38</xdr:row>
          <xdr:rowOff>114300</xdr:rowOff>
        </xdr:from>
        <xdr:to>
          <xdr:col>2</xdr:col>
          <xdr:colOff>85725</xdr:colOff>
          <xdr:row>40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2"/>
  <sheetViews>
    <sheetView workbookViewId="0">
      <selection activeCell="E13" sqref="E13"/>
    </sheetView>
  </sheetViews>
  <sheetFormatPr baseColWidth="10" defaultRowHeight="15" x14ac:dyDescent="0.25"/>
  <cols>
    <col min="2" max="2" width="25.5703125" bestFit="1" customWidth="1"/>
    <col min="3" max="3" width="26" bestFit="1" customWidth="1"/>
    <col min="4" max="4" width="17.42578125" bestFit="1" customWidth="1"/>
  </cols>
  <sheetData>
    <row r="2" spans="1:5" x14ac:dyDescent="0.25">
      <c r="A2" s="2" t="s">
        <v>7</v>
      </c>
      <c r="B2" s="2" t="s">
        <v>9</v>
      </c>
      <c r="C2" s="2" t="s">
        <v>10</v>
      </c>
      <c r="D2" s="2" t="s">
        <v>11</v>
      </c>
    </row>
    <row r="3" spans="1:5" x14ac:dyDescent="0.25">
      <c r="A3">
        <v>1</v>
      </c>
      <c r="B3" t="s">
        <v>2</v>
      </c>
      <c r="C3" t="s">
        <v>37</v>
      </c>
    </row>
    <row r="4" spans="1:5" ht="15.75" x14ac:dyDescent="0.25">
      <c r="A4">
        <v>2</v>
      </c>
      <c r="B4" s="3" t="s">
        <v>0</v>
      </c>
      <c r="C4" s="3" t="s">
        <v>39</v>
      </c>
      <c r="D4" s="3" t="s">
        <v>3</v>
      </c>
    </row>
    <row r="5" spans="1:5" ht="15.75" x14ac:dyDescent="0.25">
      <c r="A5">
        <v>3</v>
      </c>
      <c r="B5" s="3" t="s">
        <v>1</v>
      </c>
      <c r="C5" s="3" t="s">
        <v>4</v>
      </c>
      <c r="D5" s="3" t="s">
        <v>5</v>
      </c>
    </row>
    <row r="6" spans="1:5" ht="15.75" x14ac:dyDescent="0.25">
      <c r="A6">
        <v>4</v>
      </c>
      <c r="B6" s="3" t="s">
        <v>116</v>
      </c>
      <c r="C6" s="3" t="s">
        <v>112</v>
      </c>
      <c r="D6" s="3" t="s">
        <v>113</v>
      </c>
      <c r="E6" s="3"/>
    </row>
    <row r="7" spans="1:5" ht="15.75" x14ac:dyDescent="0.25">
      <c r="A7">
        <v>5</v>
      </c>
      <c r="B7" s="3" t="s">
        <v>103</v>
      </c>
      <c r="C7" s="3" t="s">
        <v>114</v>
      </c>
      <c r="D7" s="3" t="s">
        <v>115</v>
      </c>
    </row>
    <row r="9" spans="1:5" ht="15.75" x14ac:dyDescent="0.25">
      <c r="B9" s="3" t="s">
        <v>6</v>
      </c>
      <c r="C9">
        <v>2</v>
      </c>
    </row>
    <row r="10" spans="1:5" x14ac:dyDescent="0.25">
      <c r="B10" s="2" t="s">
        <v>8</v>
      </c>
    </row>
    <row r="11" spans="1:5" x14ac:dyDescent="0.25">
      <c r="B11" t="str">
        <f>VLOOKUP($C$9,adressekodetabell,2)</f>
        <v>Nav innkreving</v>
      </c>
      <c r="C11" t="str">
        <f>VLOOKUP($C$9,adressekodetabell,3)</f>
        <v xml:space="preserve">   </v>
      </c>
      <c r="D11" t="str">
        <f>VLOOKUP($C$9,adressekodetabell,4)</f>
        <v>9917  KIRKENES</v>
      </c>
    </row>
    <row r="13" spans="1:5" x14ac:dyDescent="0.25">
      <c r="B13" s="2" t="s">
        <v>13</v>
      </c>
      <c r="C13" s="2" t="s">
        <v>41</v>
      </c>
    </row>
    <row r="14" spans="1:5" x14ac:dyDescent="0.25">
      <c r="A14">
        <v>1</v>
      </c>
      <c r="B14" t="s">
        <v>15</v>
      </c>
    </row>
    <row r="15" spans="1:5" x14ac:dyDescent="0.25">
      <c r="A15">
        <v>2</v>
      </c>
      <c r="B15" t="s">
        <v>17</v>
      </c>
      <c r="C15" t="s">
        <v>40</v>
      </c>
    </row>
    <row r="16" spans="1:5" x14ac:dyDescent="0.25">
      <c r="A16">
        <v>3</v>
      </c>
      <c r="B16" t="s">
        <v>12</v>
      </c>
      <c r="C16" t="s">
        <v>42</v>
      </c>
    </row>
    <row r="18" spans="1:3" x14ac:dyDescent="0.25">
      <c r="B18" t="s">
        <v>14</v>
      </c>
      <c r="C18">
        <v>1</v>
      </c>
    </row>
    <row r="19" spans="1:3" x14ac:dyDescent="0.25">
      <c r="B19" s="2" t="s">
        <v>16</v>
      </c>
    </row>
    <row r="20" spans="1:3" x14ac:dyDescent="0.25">
      <c r="B20" t="str">
        <f>IF(C18=1,"",VLOOKUP($C$18,tilfelletabell,2))</f>
        <v/>
      </c>
      <c r="C20" t="str">
        <f>IF(C18=1,"",VLOOKUP($C$18,tilfelletabell,3))</f>
        <v/>
      </c>
    </row>
    <row r="22" spans="1:3" x14ac:dyDescent="0.25">
      <c r="B22" s="2" t="s">
        <v>19</v>
      </c>
    </row>
    <row r="23" spans="1:3" x14ac:dyDescent="0.25">
      <c r="A23">
        <v>1</v>
      </c>
      <c r="B23" t="s">
        <v>25</v>
      </c>
    </row>
    <row r="24" spans="1:3" x14ac:dyDescent="0.25">
      <c r="A24">
        <v>2</v>
      </c>
      <c r="B24" t="s">
        <v>24</v>
      </c>
    </row>
    <row r="25" spans="1:3" x14ac:dyDescent="0.25">
      <c r="A25">
        <v>3</v>
      </c>
      <c r="B25" t="s">
        <v>20</v>
      </c>
    </row>
    <row r="26" spans="1:3" x14ac:dyDescent="0.25">
      <c r="A26">
        <v>4</v>
      </c>
      <c r="B26" t="s">
        <v>22</v>
      </c>
    </row>
    <row r="27" spans="1:3" x14ac:dyDescent="0.25">
      <c r="A27">
        <v>5</v>
      </c>
      <c r="B27" t="s">
        <v>21</v>
      </c>
    </row>
    <row r="28" spans="1:3" x14ac:dyDescent="0.25">
      <c r="A28">
        <v>6</v>
      </c>
      <c r="B28" t="s">
        <v>23</v>
      </c>
    </row>
    <row r="30" spans="1:3" x14ac:dyDescent="0.25">
      <c r="B30" t="s">
        <v>26</v>
      </c>
      <c r="C30">
        <v>1</v>
      </c>
    </row>
    <row r="31" spans="1:3" x14ac:dyDescent="0.25">
      <c r="B31" s="2" t="s">
        <v>27</v>
      </c>
    </row>
    <row r="32" spans="1:3" x14ac:dyDescent="0.25">
      <c r="B32" t="str">
        <f>VLOOKUP($C$30,sivilstatustabell,2)</f>
        <v>Velg sivilstand/boforhold</v>
      </c>
    </row>
  </sheetData>
  <customSheetViews>
    <customSheetView guid="{3C1AF91E-213D-4F4A-B800-2CBA53543FF1}">
      <selection activeCell="C4" sqref="C4"/>
      <pageMargins left="0.7" right="0.7" top="0.78740157499999996" bottom="0.78740157499999996" header="0.3" footer="0.3"/>
    </customSheetView>
  </customSheetViews>
  <phoneticPr fontId="5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showGridLines="0" tabSelected="1" topLeftCell="A19" workbookViewId="0">
      <selection activeCell="D11" sqref="D11:F11"/>
    </sheetView>
  </sheetViews>
  <sheetFormatPr baseColWidth="10" defaultRowHeight="15" zeroHeight="1" x14ac:dyDescent="0.25"/>
  <cols>
    <col min="2" max="2" width="17.140625" bestFit="1" customWidth="1"/>
    <col min="8" max="8" width="0.85546875" customWidth="1"/>
  </cols>
  <sheetData>
    <row r="1" spans="1:10" x14ac:dyDescent="0.25">
      <c r="A1" s="4" t="str">
        <f>IF(Kodeark!C9=1,"",Kodeark!B11)</f>
        <v>Nav innkreving</v>
      </c>
      <c r="B1" s="4"/>
      <c r="C1" s="4"/>
      <c r="D1" s="4"/>
      <c r="E1" s="4"/>
      <c r="F1" s="4"/>
      <c r="G1" s="4"/>
      <c r="H1" s="4"/>
      <c r="I1" s="1"/>
      <c r="J1" s="1"/>
    </row>
    <row r="2" spans="1:10" x14ac:dyDescent="0.25">
      <c r="A2" s="4" t="str">
        <f>IF(Kodeark!C9=1,"",Kodeark!C11)</f>
        <v xml:space="preserve">   </v>
      </c>
      <c r="B2" s="4"/>
      <c r="C2" s="4"/>
      <c r="D2" s="4"/>
      <c r="E2" s="4"/>
      <c r="F2" s="4"/>
      <c r="G2" s="4"/>
      <c r="H2" s="4"/>
      <c r="I2" s="1"/>
      <c r="J2" s="1"/>
    </row>
    <row r="3" spans="1:10" x14ac:dyDescent="0.25">
      <c r="A3" s="4"/>
      <c r="B3" s="4"/>
      <c r="C3" s="4"/>
      <c r="D3" s="4"/>
      <c r="E3" s="4"/>
      <c r="F3" s="4"/>
      <c r="G3" s="4"/>
      <c r="H3" s="4"/>
      <c r="I3" s="1"/>
      <c r="J3" s="1"/>
    </row>
    <row r="4" spans="1:10" x14ac:dyDescent="0.25">
      <c r="A4" s="4" t="str">
        <f>IF(Kodeark!C9=1,"",Kodeark!D11)</f>
        <v>9917  KIRKENES</v>
      </c>
      <c r="B4" s="4"/>
      <c r="C4" s="4"/>
      <c r="D4" s="4"/>
      <c r="E4" s="4"/>
      <c r="F4" s="4"/>
      <c r="G4" s="4"/>
      <c r="H4" s="4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4"/>
      <c r="I5" s="1"/>
      <c r="J5" s="1"/>
    </row>
    <row r="6" spans="1:10" x14ac:dyDescent="0.25">
      <c r="A6" s="4"/>
      <c r="B6" s="4"/>
      <c r="C6" s="4"/>
      <c r="D6" s="4"/>
      <c r="E6" s="4"/>
      <c r="F6" s="4"/>
      <c r="G6" s="4"/>
      <c r="H6" s="4"/>
      <c r="I6" s="1"/>
      <c r="J6" s="1"/>
    </row>
    <row r="7" spans="1:10" x14ac:dyDescent="0.25">
      <c r="A7" s="5" t="str">
        <f>Kodeark!B20</f>
        <v/>
      </c>
      <c r="B7" s="4"/>
      <c r="C7" s="4"/>
      <c r="D7" s="4"/>
      <c r="E7" s="4"/>
      <c r="F7" s="4"/>
      <c r="G7" s="4"/>
      <c r="H7" s="4"/>
      <c r="I7" s="1"/>
      <c r="J7" s="1"/>
    </row>
    <row r="8" spans="1:10" x14ac:dyDescent="0.25">
      <c r="A8" s="4" t="str">
        <f>Kodeark!C20</f>
        <v/>
      </c>
      <c r="B8" s="4"/>
      <c r="C8" s="4"/>
      <c r="D8" s="4"/>
      <c r="E8" s="4"/>
      <c r="F8" s="4"/>
      <c r="G8" s="4"/>
      <c r="H8" s="4"/>
      <c r="I8" s="1"/>
      <c r="J8" s="1"/>
    </row>
    <row r="9" spans="1:10" x14ac:dyDescent="0.25">
      <c r="A9" s="4"/>
      <c r="B9" s="4"/>
      <c r="C9" s="4"/>
      <c r="D9" s="4"/>
      <c r="E9" s="4"/>
      <c r="F9" s="4"/>
      <c r="G9" s="4"/>
      <c r="H9" s="4"/>
      <c r="I9" s="1"/>
      <c r="J9" s="1"/>
    </row>
    <row r="10" spans="1:10" x14ac:dyDescent="0.25">
      <c r="A10" s="5" t="s">
        <v>98</v>
      </c>
      <c r="B10" s="4"/>
      <c r="C10" s="4"/>
      <c r="D10" s="4"/>
      <c r="E10" s="4"/>
      <c r="F10" s="4"/>
      <c r="G10" s="4"/>
      <c r="H10" s="4"/>
      <c r="I10" s="1"/>
      <c r="J10" s="1"/>
    </row>
    <row r="11" spans="1:10" x14ac:dyDescent="0.25">
      <c r="A11" s="4" t="s">
        <v>18</v>
      </c>
      <c r="B11" s="4"/>
      <c r="C11" s="4"/>
      <c r="D11" s="68"/>
      <c r="E11" s="69"/>
      <c r="F11" s="70"/>
      <c r="G11" s="4"/>
      <c r="H11" s="4"/>
      <c r="I11" s="1"/>
      <c r="J11" s="1"/>
    </row>
    <row r="12" spans="1:10" x14ac:dyDescent="0.25">
      <c r="A12" s="4" t="s">
        <v>109</v>
      </c>
      <c r="B12" s="4"/>
      <c r="C12" s="4"/>
      <c r="D12" s="71"/>
      <c r="E12" s="69"/>
      <c r="F12" s="70"/>
      <c r="G12" s="4"/>
      <c r="H12" s="4"/>
      <c r="I12" s="1"/>
      <c r="J12" s="1"/>
    </row>
    <row r="13" spans="1:10" x14ac:dyDescent="0.25">
      <c r="A13" s="4" t="s">
        <v>43</v>
      </c>
      <c r="B13" s="4"/>
      <c r="C13" s="4"/>
      <c r="D13" s="72" t="str">
        <f>Kodeark!B32</f>
        <v>Velg sivilstand/boforhold</v>
      </c>
      <c r="E13" s="73"/>
      <c r="F13" s="74"/>
      <c r="G13" s="4"/>
      <c r="H13" s="4"/>
      <c r="I13" s="1"/>
      <c r="J13" s="1"/>
    </row>
    <row r="14" spans="1:10" x14ac:dyDescent="0.25">
      <c r="A14" s="4" t="s">
        <v>44</v>
      </c>
      <c r="B14" s="4"/>
      <c r="C14" s="4"/>
      <c r="D14" s="71"/>
      <c r="E14" s="69"/>
      <c r="F14" s="70"/>
      <c r="G14" s="4"/>
      <c r="H14" s="4"/>
      <c r="I14" s="1"/>
      <c r="J14" s="1"/>
    </row>
    <row r="15" spans="1:10" x14ac:dyDescent="0.25">
      <c r="A15" s="4"/>
      <c r="B15" s="4"/>
      <c r="C15" s="4"/>
      <c r="D15" s="4"/>
      <c r="E15" s="4"/>
      <c r="F15" s="4"/>
      <c r="G15" s="4"/>
      <c r="H15" s="4"/>
      <c r="I15" s="1"/>
      <c r="J15" s="1"/>
    </row>
    <row r="16" spans="1:10" x14ac:dyDescent="0.25">
      <c r="A16" s="5" t="s">
        <v>38</v>
      </c>
      <c r="B16" s="4"/>
      <c r="C16" s="4"/>
      <c r="D16" s="4"/>
      <c r="E16" s="4"/>
      <c r="F16" s="4"/>
      <c r="G16" s="4"/>
      <c r="H16" s="4"/>
      <c r="I16" s="1"/>
      <c r="J16" s="1"/>
    </row>
    <row r="17" spans="1:10" x14ac:dyDescent="0.25">
      <c r="A17" s="4" t="s">
        <v>94</v>
      </c>
      <c r="B17" s="4"/>
      <c r="C17" s="4"/>
      <c r="D17" s="4"/>
      <c r="E17" s="4" t="s">
        <v>52</v>
      </c>
      <c r="F17" s="4"/>
      <c r="G17" s="4"/>
      <c r="H17" s="4"/>
      <c r="I17" s="1"/>
      <c r="J17" s="1"/>
    </row>
    <row r="18" spans="1:10" x14ac:dyDescent="0.25">
      <c r="A18" s="68"/>
      <c r="B18" s="77"/>
      <c r="C18" s="78"/>
      <c r="D18" s="4"/>
      <c r="E18" s="68"/>
      <c r="F18" s="77"/>
      <c r="G18" s="78"/>
      <c r="H18" s="4"/>
      <c r="I18" s="1"/>
      <c r="J18" s="1"/>
    </row>
    <row r="19" spans="1:10" x14ac:dyDescent="0.25">
      <c r="A19" s="5" t="s">
        <v>28</v>
      </c>
      <c r="B19" s="4"/>
      <c r="C19" s="4"/>
      <c r="D19" s="4"/>
      <c r="E19" s="4"/>
      <c r="F19" s="4"/>
      <c r="G19" s="4"/>
      <c r="H19" s="4"/>
      <c r="I19" s="1"/>
      <c r="J19" s="1"/>
    </row>
    <row r="20" spans="1:10" x14ac:dyDescent="0.25">
      <c r="A20" s="4" t="s">
        <v>93</v>
      </c>
      <c r="B20" s="4"/>
      <c r="C20" s="4" t="s">
        <v>67</v>
      </c>
      <c r="D20" s="4" t="s">
        <v>93</v>
      </c>
      <c r="E20" s="4"/>
      <c r="F20" s="4" t="s">
        <v>67</v>
      </c>
      <c r="G20" s="4"/>
      <c r="H20" s="4"/>
      <c r="I20" s="1"/>
      <c r="J20" s="1"/>
    </row>
    <row r="21" spans="1:10" ht="15.75" x14ac:dyDescent="0.25">
      <c r="A21" s="81"/>
      <c r="B21" s="82"/>
      <c r="C21" s="59"/>
      <c r="D21" s="83"/>
      <c r="E21" s="82"/>
      <c r="F21" s="59"/>
      <c r="G21" s="31"/>
      <c r="H21" s="4"/>
      <c r="I21" s="1"/>
      <c r="J21" s="1"/>
    </row>
    <row r="22" spans="1:10" ht="15.75" x14ac:dyDescent="0.25">
      <c r="A22" s="81"/>
      <c r="B22" s="82"/>
      <c r="C22" s="59"/>
      <c r="D22" s="83"/>
      <c r="E22" s="82"/>
      <c r="F22" s="59"/>
      <c r="G22" s="31"/>
      <c r="H22" s="4"/>
      <c r="I22" s="1"/>
      <c r="J22" s="1"/>
    </row>
    <row r="23" spans="1:10" ht="15.75" x14ac:dyDescent="0.25">
      <c r="A23" s="83"/>
      <c r="B23" s="82"/>
      <c r="C23" s="59"/>
      <c r="D23" s="83"/>
      <c r="E23" s="82"/>
      <c r="F23" s="59"/>
      <c r="G23" s="31"/>
      <c r="H23" s="4"/>
      <c r="I23" s="1"/>
      <c r="J23" s="1"/>
    </row>
    <row r="24" spans="1:10" x14ac:dyDescent="0.25">
      <c r="A24" s="5" t="s">
        <v>36</v>
      </c>
      <c r="B24" s="4"/>
      <c r="C24" s="4"/>
      <c r="D24" s="4"/>
      <c r="E24" s="4"/>
      <c r="F24" s="4"/>
      <c r="G24" s="4"/>
      <c r="H24" s="4"/>
      <c r="I24" s="1"/>
      <c r="J24" s="1"/>
    </row>
    <row r="25" spans="1:10" x14ac:dyDescent="0.25">
      <c r="A25" s="4" t="s">
        <v>46</v>
      </c>
      <c r="B25" s="4"/>
      <c r="C25" s="6" t="s">
        <v>29</v>
      </c>
      <c r="D25" s="11" t="s">
        <v>47</v>
      </c>
      <c r="E25" s="6"/>
      <c r="F25" s="4"/>
      <c r="G25" s="4" t="s">
        <v>29</v>
      </c>
      <c r="H25" s="4"/>
      <c r="I25" s="1"/>
      <c r="J25" s="1"/>
    </row>
    <row r="26" spans="1:10" x14ac:dyDescent="0.25">
      <c r="A26" s="68" t="s">
        <v>48</v>
      </c>
      <c r="B26" s="76"/>
      <c r="C26" s="12"/>
      <c r="D26" s="68" t="s">
        <v>30</v>
      </c>
      <c r="E26" s="79"/>
      <c r="F26" s="80"/>
      <c r="G26" s="13"/>
      <c r="H26" s="4"/>
      <c r="I26" s="1"/>
      <c r="J26" s="1"/>
    </row>
    <row r="27" spans="1:10" x14ac:dyDescent="0.25">
      <c r="A27" s="68" t="s">
        <v>49</v>
      </c>
      <c r="B27" s="76"/>
      <c r="C27" s="12"/>
      <c r="D27" s="68" t="s">
        <v>31</v>
      </c>
      <c r="E27" s="79"/>
      <c r="F27" s="80"/>
      <c r="G27" s="13"/>
      <c r="H27" s="4"/>
      <c r="I27" s="1"/>
      <c r="J27" s="1"/>
    </row>
    <row r="28" spans="1:10" x14ac:dyDescent="0.25">
      <c r="A28" s="68" t="s">
        <v>45</v>
      </c>
      <c r="B28" s="76"/>
      <c r="C28" s="12"/>
      <c r="D28" s="68" t="s">
        <v>65</v>
      </c>
      <c r="E28" s="79"/>
      <c r="F28" s="80"/>
      <c r="G28" s="13"/>
      <c r="H28" s="4"/>
      <c r="I28" s="1"/>
      <c r="J28" s="1"/>
    </row>
    <row r="29" spans="1:10" x14ac:dyDescent="0.25">
      <c r="A29" s="68" t="s">
        <v>45</v>
      </c>
      <c r="B29" s="76"/>
      <c r="C29" s="12"/>
      <c r="D29" s="68" t="s">
        <v>32</v>
      </c>
      <c r="E29" s="79"/>
      <c r="F29" s="80"/>
      <c r="G29" s="13"/>
      <c r="H29" s="4"/>
      <c r="I29" s="1"/>
      <c r="J29" s="1"/>
    </row>
    <row r="30" spans="1:10" x14ac:dyDescent="0.25">
      <c r="A30" s="4"/>
      <c r="B30" s="4"/>
      <c r="C30" s="4"/>
      <c r="D30" s="68" t="s">
        <v>33</v>
      </c>
      <c r="E30" s="79"/>
      <c r="F30" s="80"/>
      <c r="G30" s="13"/>
      <c r="H30" s="4"/>
      <c r="I30" s="1"/>
      <c r="J30" s="1"/>
    </row>
    <row r="31" spans="1:10" x14ac:dyDescent="0.25">
      <c r="A31" s="4"/>
      <c r="B31" s="4"/>
      <c r="C31" s="4"/>
      <c r="D31" s="68" t="s">
        <v>35</v>
      </c>
      <c r="E31" s="79"/>
      <c r="F31" s="80"/>
      <c r="G31" s="13"/>
      <c r="H31" s="4"/>
      <c r="I31" s="1"/>
      <c r="J31" s="1"/>
    </row>
    <row r="32" spans="1:10" x14ac:dyDescent="0.25">
      <c r="A32" s="4"/>
      <c r="B32" s="4"/>
      <c r="C32" s="4"/>
      <c r="D32" s="4"/>
      <c r="E32" s="4"/>
      <c r="F32" s="4"/>
      <c r="G32" s="4"/>
      <c r="H32" s="4"/>
      <c r="I32" s="1"/>
      <c r="J32" s="1"/>
    </row>
    <row r="33" spans="1:10" x14ac:dyDescent="0.25">
      <c r="A33" s="5" t="s">
        <v>53</v>
      </c>
      <c r="B33" s="4"/>
      <c r="C33" s="4"/>
      <c r="D33" s="4"/>
      <c r="E33" s="4"/>
      <c r="F33" s="4"/>
      <c r="G33" s="4"/>
      <c r="H33" s="4"/>
      <c r="I33" s="1"/>
      <c r="J33" s="1"/>
    </row>
    <row r="34" spans="1:10" x14ac:dyDescent="0.25">
      <c r="A34" s="4" t="s">
        <v>54</v>
      </c>
      <c r="B34" s="4"/>
      <c r="C34" s="4"/>
      <c r="D34" s="4"/>
      <c r="E34" s="7"/>
      <c r="F34" s="7"/>
      <c r="G34" s="4"/>
      <c r="H34" s="4"/>
      <c r="I34" s="1"/>
      <c r="J34" s="1"/>
    </row>
    <row r="35" spans="1:10" x14ac:dyDescent="0.25">
      <c r="A35" s="68"/>
      <c r="B35" s="75"/>
      <c r="C35" s="75"/>
      <c r="D35" s="75"/>
      <c r="E35" s="75"/>
      <c r="F35" s="75"/>
      <c r="G35" s="76"/>
      <c r="H35" s="4"/>
      <c r="I35" s="1"/>
      <c r="J35" s="1"/>
    </row>
    <row r="36" spans="1:10" x14ac:dyDescent="0.25">
      <c r="A36" s="68"/>
      <c r="B36" s="75"/>
      <c r="C36" s="75"/>
      <c r="D36" s="75"/>
      <c r="E36" s="75"/>
      <c r="F36" s="75"/>
      <c r="G36" s="76"/>
      <c r="H36" s="4"/>
      <c r="I36" s="1"/>
      <c r="J36" s="1"/>
    </row>
    <row r="37" spans="1:10" x14ac:dyDescent="0.25">
      <c r="A37" s="4"/>
      <c r="B37" s="4"/>
      <c r="C37" s="4"/>
      <c r="D37" s="4"/>
      <c r="E37" s="7"/>
      <c r="F37" s="7"/>
      <c r="G37" s="4"/>
      <c r="H37" s="4"/>
      <c r="I37" s="1"/>
      <c r="J37" s="1"/>
    </row>
    <row r="38" spans="1:10" x14ac:dyDescent="0.25">
      <c r="A38" s="5" t="s">
        <v>34</v>
      </c>
      <c r="B38" s="4"/>
      <c r="C38" s="4"/>
      <c r="D38" s="4"/>
      <c r="E38" s="4"/>
      <c r="F38" s="4"/>
      <c r="G38" s="4"/>
      <c r="H38" s="4"/>
      <c r="I38" s="1"/>
      <c r="J38" s="1"/>
    </row>
    <row r="39" spans="1:10" x14ac:dyDescent="0.25">
      <c r="A39" s="7" t="s">
        <v>50</v>
      </c>
      <c r="B39" s="7"/>
      <c r="C39" s="7" t="s">
        <v>1</v>
      </c>
      <c r="D39" s="7"/>
      <c r="E39" s="7"/>
      <c r="F39" s="7" t="s">
        <v>101</v>
      </c>
      <c r="G39" s="7"/>
      <c r="H39" s="4"/>
    </row>
    <row r="40" spans="1:10" x14ac:dyDescent="0.25">
      <c r="A40" s="7" t="s">
        <v>102</v>
      </c>
      <c r="B40" s="7"/>
      <c r="C40" s="7" t="s">
        <v>51</v>
      </c>
      <c r="D40" s="7"/>
      <c r="E40" s="68"/>
      <c r="F40" s="75"/>
      <c r="G40" s="76"/>
      <c r="H40" s="4"/>
    </row>
    <row r="41" spans="1:10" x14ac:dyDescent="0.25">
      <c r="A41" s="7"/>
      <c r="B41" s="7"/>
      <c r="C41" s="7"/>
      <c r="D41" s="7"/>
      <c r="E41" s="7"/>
      <c r="F41" s="7"/>
      <c r="G41" s="7"/>
      <c r="H41" s="4"/>
    </row>
    <row r="42" spans="1:10" x14ac:dyDescent="0.25">
      <c r="A42" s="65" t="s">
        <v>100</v>
      </c>
      <c r="B42" s="66"/>
      <c r="C42" s="66"/>
      <c r="D42" s="66"/>
      <c r="E42" s="66"/>
      <c r="F42" s="66"/>
      <c r="G42" s="66"/>
      <c r="H42" s="4"/>
    </row>
    <row r="43" spans="1:10" x14ac:dyDescent="0.25">
      <c r="A43" s="66"/>
      <c r="B43" s="66"/>
      <c r="C43" s="66"/>
      <c r="D43" s="66"/>
      <c r="E43" s="66"/>
      <c r="F43" s="66"/>
      <c r="G43" s="66"/>
      <c r="H43" s="4"/>
    </row>
    <row r="44" spans="1:10" x14ac:dyDescent="0.25">
      <c r="A44" s="66"/>
      <c r="B44" s="66"/>
      <c r="C44" s="66"/>
      <c r="D44" s="66"/>
      <c r="E44" s="66"/>
      <c r="F44" s="66"/>
      <c r="G44" s="66"/>
      <c r="H44" s="4"/>
    </row>
    <row r="45" spans="1:10" x14ac:dyDescent="0.25">
      <c r="A45" s="66"/>
      <c r="B45" s="66"/>
      <c r="C45" s="66"/>
      <c r="D45" s="66"/>
      <c r="E45" s="66"/>
      <c r="F45" s="66"/>
      <c r="G45" s="66"/>
      <c r="H45" s="4"/>
    </row>
    <row r="46" spans="1:10" x14ac:dyDescent="0.25">
      <c r="A46" s="66"/>
      <c r="B46" s="66"/>
      <c r="C46" s="66"/>
      <c r="D46" s="66"/>
      <c r="E46" s="66"/>
      <c r="F46" s="66"/>
      <c r="G46" s="66"/>
      <c r="H46" s="4"/>
    </row>
    <row r="47" spans="1:10" x14ac:dyDescent="0.25">
      <c r="A47" s="66"/>
      <c r="B47" s="66"/>
      <c r="C47" s="66"/>
      <c r="D47" s="66"/>
      <c r="E47" s="66"/>
      <c r="F47" s="66"/>
      <c r="G47" s="66"/>
      <c r="H47" s="4"/>
    </row>
    <row r="48" spans="1:10" x14ac:dyDescent="0.25">
      <c r="A48" s="67"/>
      <c r="B48" s="67"/>
      <c r="C48" s="67"/>
      <c r="D48" s="67"/>
      <c r="E48" s="67"/>
      <c r="F48" s="67"/>
      <c r="G48" s="67"/>
      <c r="H48" s="4"/>
    </row>
    <row r="49" spans="1:8" x14ac:dyDescent="0.25">
      <c r="A49" s="7"/>
      <c r="B49" s="7"/>
      <c r="C49" s="7"/>
      <c r="D49" s="7"/>
      <c r="E49" s="7"/>
      <c r="F49" s="7"/>
      <c r="G49" s="7"/>
      <c r="H49" s="4"/>
    </row>
    <row r="50" spans="1:8" x14ac:dyDescent="0.25">
      <c r="A50" s="7" t="s">
        <v>118</v>
      </c>
      <c r="B50" s="8">
        <f ca="1">NOW()</f>
        <v>44260.500785416669</v>
      </c>
      <c r="C50" s="7"/>
      <c r="D50" s="7"/>
      <c r="E50" s="7"/>
      <c r="F50" s="7"/>
      <c r="G50" s="7"/>
      <c r="H50" s="4"/>
    </row>
    <row r="51" spans="1:8" x14ac:dyDescent="0.25">
      <c r="A51" s="7"/>
      <c r="B51" s="7"/>
      <c r="C51" s="9" t="str">
        <f>IF(ISBLANK(D11),"",D11)</f>
        <v/>
      </c>
      <c r="D51" s="10"/>
      <c r="E51" s="10"/>
      <c r="F51" s="10"/>
      <c r="G51" s="7"/>
      <c r="H51" s="4"/>
    </row>
  </sheetData>
  <sheetProtection algorithmName="SHA-512" hashValue="sobhH97rSMzh5Mddg+W05RuNP0W9xBpA8V2wpS7rDEmb/wnmR6EUHCbuMfb3c8EAXntMnFX0MH5kopPyqioAog==" saltValue="KCLl5b7Fxk+AiW0JUA3w2w==" spinCount="100000" sheet="1" selectLockedCells="1"/>
  <customSheetViews>
    <customSheetView guid="{3C1AF91E-213D-4F4A-B800-2CBA53543FF1}" showPageBreaks="1" showGridLines="0">
      <selection activeCell="B4" sqref="B4"/>
      <pageMargins left="0.7" right="0.7" top="0.78740157499999996" bottom="0.78740157499999996" header="0.3" footer="0.3"/>
      <pageSetup paperSize="9" orientation="portrait" horizontalDpi="0" verticalDpi="0" r:id="rId1"/>
    </customSheetView>
  </customSheetViews>
  <mergeCells count="26">
    <mergeCell ref="D27:F27"/>
    <mergeCell ref="D28:F28"/>
    <mergeCell ref="D29:F29"/>
    <mergeCell ref="A27:B27"/>
    <mergeCell ref="A21:B21"/>
    <mergeCell ref="A22:B22"/>
    <mergeCell ref="A23:B23"/>
    <mergeCell ref="D21:E21"/>
    <mergeCell ref="D22:E22"/>
    <mergeCell ref="D23:E23"/>
    <mergeCell ref="A42:G48"/>
    <mergeCell ref="D11:F11"/>
    <mergeCell ref="D12:F12"/>
    <mergeCell ref="D14:F14"/>
    <mergeCell ref="D13:F13"/>
    <mergeCell ref="E40:G40"/>
    <mergeCell ref="A36:G36"/>
    <mergeCell ref="A35:G35"/>
    <mergeCell ref="E18:G18"/>
    <mergeCell ref="A18:C18"/>
    <mergeCell ref="A26:B26"/>
    <mergeCell ref="D30:F30"/>
    <mergeCell ref="D31:F31"/>
    <mergeCell ref="A28:B28"/>
    <mergeCell ref="A29:B29"/>
    <mergeCell ref="D26:F26"/>
  </mergeCells>
  <phoneticPr fontId="5" type="noConversion"/>
  <dataValidations xWindow="428" yWindow="399" count="2">
    <dataValidation allowBlank="1" showInputMessage="1" showErrorMessage="1" prompt="Her tenkes kun på offentlige trekkinstanser. Trekk i lønn til dekning av lån hos arbeidsgiver, kontotrekk fra bank til dekning av lån, regnes ikke med her." sqref="E40:G40" xr:uid="{00000000-0002-0000-0100-000000000000}"/>
    <dataValidation allowBlank="1" showInputMessage="1" showErrorMessage="1" prompt="Her skal du ikke bruke saksnummer fra kreditor/inkassoselskap, men eventuelt saksnummer som trekkinstansen har." sqref="D14:F14" xr:uid="{00000000-0002-0000-0100-000001000000}"/>
  </dataValidations>
  <pageMargins left="0.70866141732283472" right="0.70866141732283472" top="0.59055118110236227" bottom="0.59055118110236227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print="0" autoLine="0" autoPict="0">
                <anchor moveWithCells="1">
                  <from>
                    <xdr:col>1</xdr:col>
                    <xdr:colOff>647700</xdr:colOff>
                    <xdr:row>0</xdr:row>
                    <xdr:rowOff>0</xdr:rowOff>
                  </from>
                  <to>
                    <xdr:col>3</xdr:col>
                    <xdr:colOff>457200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Drop Down 2">
              <controlPr defaultSize="0" print="0" autoLine="0" autoPict="0">
                <anchor moveWithCells="1">
                  <from>
                    <xdr:col>0</xdr:col>
                    <xdr:colOff>47625</xdr:colOff>
                    <xdr:row>4</xdr:row>
                    <xdr:rowOff>95250</xdr:rowOff>
                  </from>
                  <to>
                    <xdr:col>2</xdr:col>
                    <xdr:colOff>504825</xdr:colOff>
                    <xdr:row>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Drop Down 3">
              <controlPr defaultSize="0" print="0" autoLine="0" autoPict="0">
                <anchor moveWithCells="1">
                  <from>
                    <xdr:col>3</xdr:col>
                    <xdr:colOff>0</xdr:colOff>
                    <xdr:row>11</xdr:row>
                    <xdr:rowOff>114300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0</xdr:col>
                    <xdr:colOff>104775</xdr:colOff>
                    <xdr:row>37</xdr:row>
                    <xdr:rowOff>114300</xdr:rowOff>
                  </from>
                  <to>
                    <xdr:col>0</xdr:col>
                    <xdr:colOff>314325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0</xdr:col>
                    <xdr:colOff>104775</xdr:colOff>
                    <xdr:row>38</xdr:row>
                    <xdr:rowOff>114300</xdr:rowOff>
                  </from>
                  <to>
                    <xdr:col>0</xdr:col>
                    <xdr:colOff>314325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</xdr:col>
                    <xdr:colOff>657225</xdr:colOff>
                    <xdr:row>37</xdr:row>
                    <xdr:rowOff>114300</xdr:rowOff>
                  </from>
                  <to>
                    <xdr:col>2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</xdr:col>
                    <xdr:colOff>390525</xdr:colOff>
                    <xdr:row>37</xdr:row>
                    <xdr:rowOff>114300</xdr:rowOff>
                  </from>
                  <to>
                    <xdr:col>5</xdr:col>
                    <xdr:colOff>85725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1</xdr:col>
                    <xdr:colOff>657225</xdr:colOff>
                    <xdr:row>38</xdr:row>
                    <xdr:rowOff>114300</xdr:rowOff>
                  </from>
                  <to>
                    <xdr:col>2</xdr:col>
                    <xdr:colOff>85725</xdr:colOff>
                    <xdr:row>40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8"/>
  <sheetViews>
    <sheetView showGridLines="0" topLeftCell="A26" workbookViewId="0">
      <selection activeCell="C23" sqref="C23"/>
    </sheetView>
  </sheetViews>
  <sheetFormatPr baseColWidth="10" defaultRowHeight="15" zeroHeight="1" x14ac:dyDescent="0.25"/>
  <cols>
    <col min="1" max="1" width="40.5703125" customWidth="1"/>
    <col min="2" max="2" width="25" bestFit="1" customWidth="1"/>
    <col min="4" max="4" width="15.42578125" customWidth="1"/>
  </cols>
  <sheetData>
    <row r="1" spans="1:8" ht="15.75" x14ac:dyDescent="0.25">
      <c r="A1" s="21" t="str">
        <f>IF(ISTEXT(Skjema!D11),"Navn:","")</f>
        <v/>
      </c>
      <c r="B1" s="22" t="str">
        <f>IF(ISTEXT(Skjema!D11),Skjema!D11,"")</f>
        <v/>
      </c>
      <c r="C1" s="22"/>
      <c r="D1" s="22"/>
      <c r="E1" s="14"/>
      <c r="F1" s="14"/>
      <c r="G1" s="15"/>
      <c r="H1" s="15"/>
    </row>
    <row r="2" spans="1:8" ht="15.75" x14ac:dyDescent="0.25">
      <c r="A2" s="21" t="str">
        <f>IF(ISTEXT(Skjema!D12),"Personnummer","")</f>
        <v/>
      </c>
      <c r="B2" s="22" t="str">
        <f>IF(ISTEXT(Skjema!D12),Skjema!D12,"")</f>
        <v/>
      </c>
      <c r="C2" s="22"/>
      <c r="D2" s="22"/>
      <c r="E2" s="14"/>
      <c r="F2" s="14"/>
      <c r="G2" s="15"/>
      <c r="H2" s="15"/>
    </row>
    <row r="3" spans="1:8" ht="15.75" x14ac:dyDescent="0.25">
      <c r="A3" s="21"/>
      <c r="B3" s="22"/>
      <c r="C3" s="22"/>
      <c r="D3" s="22"/>
      <c r="E3" s="14"/>
      <c r="F3" s="14"/>
      <c r="G3" s="15"/>
      <c r="H3" s="15"/>
    </row>
    <row r="4" spans="1:8" ht="18.75" x14ac:dyDescent="0.25">
      <c r="A4" s="23" t="s">
        <v>63</v>
      </c>
      <c r="B4" s="22"/>
      <c r="C4" s="22"/>
      <c r="D4" s="22"/>
      <c r="E4" s="14"/>
      <c r="F4" s="14"/>
      <c r="G4" s="15"/>
      <c r="H4" s="15"/>
    </row>
    <row r="5" spans="1:8" ht="16.5" x14ac:dyDescent="0.25">
      <c r="A5" s="24" t="s">
        <v>117</v>
      </c>
      <c r="B5" s="22"/>
      <c r="C5" s="22"/>
      <c r="D5" s="22"/>
      <c r="E5" s="14"/>
      <c r="F5" s="14"/>
      <c r="G5" s="15"/>
      <c r="H5" s="15"/>
    </row>
    <row r="6" spans="1:8" ht="16.5" hidden="1" x14ac:dyDescent="0.25">
      <c r="A6" s="24" t="s">
        <v>68</v>
      </c>
      <c r="B6" s="22" t="b">
        <f>IF(Kodeark!C30=4,"ja",IF(Kodeark!C30=5,"ja"))</f>
        <v>0</v>
      </c>
      <c r="C6" s="22"/>
      <c r="D6" s="22"/>
      <c r="E6" s="14"/>
      <c r="F6" s="14"/>
      <c r="G6" s="15"/>
      <c r="H6" s="15"/>
    </row>
    <row r="7" spans="1:8" ht="18" customHeight="1" x14ac:dyDescent="0.25">
      <c r="A7" s="21"/>
      <c r="B7" s="22"/>
      <c r="C7" s="22"/>
      <c r="D7" s="22"/>
      <c r="E7" s="14"/>
      <c r="F7" s="14"/>
      <c r="G7" s="15"/>
      <c r="H7" s="15"/>
    </row>
    <row r="8" spans="1:8" ht="15.75" x14ac:dyDescent="0.25">
      <c r="A8" s="21" t="s">
        <v>55</v>
      </c>
      <c r="B8" s="33" t="str">
        <f>IF($B$6="ja","Egen","")</f>
        <v/>
      </c>
      <c r="C8" s="33" t="str">
        <f>IF($B$6="ja","Partner","")</f>
        <v/>
      </c>
      <c r="D8" s="33"/>
      <c r="E8" s="14"/>
      <c r="F8" s="14"/>
      <c r="G8" s="15"/>
      <c r="H8" s="15"/>
    </row>
    <row r="9" spans="1:8" ht="15.75" x14ac:dyDescent="0.25">
      <c r="A9" s="17" t="s">
        <v>107</v>
      </c>
      <c r="B9" s="18"/>
      <c r="C9" s="51"/>
      <c r="D9" s="32"/>
      <c r="E9" s="14"/>
      <c r="F9" s="14"/>
      <c r="G9" s="15"/>
      <c r="H9" s="15"/>
    </row>
    <row r="10" spans="1:8" ht="15.75" x14ac:dyDescent="0.25">
      <c r="A10" s="17" t="s">
        <v>108</v>
      </c>
      <c r="B10" s="18"/>
      <c r="C10" s="51"/>
      <c r="D10" s="32"/>
      <c r="E10" s="14"/>
      <c r="F10" s="14"/>
      <c r="G10" s="15"/>
      <c r="H10" s="15"/>
    </row>
    <row r="11" spans="1:8" ht="15.75" x14ac:dyDescent="0.25">
      <c r="A11" s="17" t="s">
        <v>56</v>
      </c>
      <c r="B11" s="18"/>
      <c r="C11" s="51"/>
      <c r="D11" s="32"/>
      <c r="E11" s="14"/>
      <c r="F11" s="14"/>
      <c r="G11" s="15"/>
      <c r="H11" s="15"/>
    </row>
    <row r="12" spans="1:8" ht="15.75" x14ac:dyDescent="0.25">
      <c r="A12" s="17" t="s">
        <v>96</v>
      </c>
      <c r="B12" s="18"/>
      <c r="C12" s="51"/>
      <c r="D12" s="32"/>
      <c r="E12" s="14"/>
      <c r="F12" s="14"/>
      <c r="G12" s="15"/>
      <c r="H12" s="15"/>
    </row>
    <row r="13" spans="1:8" ht="15.75" x14ac:dyDescent="0.25">
      <c r="A13" s="17" t="s">
        <v>96</v>
      </c>
      <c r="B13" s="18"/>
      <c r="C13" s="51"/>
      <c r="D13" s="32"/>
      <c r="E13" s="14"/>
      <c r="F13" s="14"/>
      <c r="G13" s="15"/>
      <c r="H13" s="15"/>
    </row>
    <row r="14" spans="1:8" ht="15.75" x14ac:dyDescent="0.25">
      <c r="A14" s="17" t="s">
        <v>96</v>
      </c>
      <c r="B14" s="18"/>
      <c r="C14" s="51"/>
      <c r="D14" s="32"/>
      <c r="E14" s="14"/>
      <c r="F14" s="14"/>
      <c r="G14" s="15"/>
      <c r="H14" s="15"/>
    </row>
    <row r="15" spans="1:8" ht="15.75" x14ac:dyDescent="0.25">
      <c r="A15" s="17" t="s">
        <v>64</v>
      </c>
      <c r="B15" s="18"/>
      <c r="C15" s="51"/>
      <c r="D15" s="32"/>
      <c r="E15" s="14"/>
      <c r="F15" s="14"/>
      <c r="G15" s="15"/>
      <c r="H15" s="15"/>
    </row>
    <row r="16" spans="1:8" ht="15.75" x14ac:dyDescent="0.25">
      <c r="A16" s="17" t="s">
        <v>64</v>
      </c>
      <c r="B16" s="18"/>
      <c r="C16" s="51"/>
      <c r="D16" s="32"/>
      <c r="E16" s="14"/>
      <c r="F16" s="14"/>
      <c r="G16" s="15"/>
      <c r="H16" s="15"/>
    </row>
    <row r="17" spans="1:8" ht="15.75" x14ac:dyDescent="0.25">
      <c r="A17" s="28" t="s">
        <v>61</v>
      </c>
      <c r="B17" s="19">
        <f>SUM(B9+B10+B15+B16-B11-B12-B13-B14)</f>
        <v>0</v>
      </c>
      <c r="C17" s="50">
        <f>SUM(C9:C16)</f>
        <v>0</v>
      </c>
      <c r="D17" s="32"/>
      <c r="E17" s="14"/>
      <c r="F17" s="14"/>
      <c r="G17" s="15"/>
      <c r="H17" s="15"/>
    </row>
    <row r="18" spans="1:8" ht="15.75" x14ac:dyDescent="0.25">
      <c r="A18" s="21" t="s">
        <v>66</v>
      </c>
      <c r="B18" s="29"/>
      <c r="C18" s="32"/>
      <c r="D18" s="32"/>
      <c r="E18" s="14"/>
      <c r="F18" s="14"/>
      <c r="G18" s="15"/>
      <c r="H18" s="15"/>
    </row>
    <row r="19" spans="1:8" ht="15.75" x14ac:dyDescent="0.25">
      <c r="A19" s="53" t="str">
        <f>IF(sivstatus=4,"Hvaldel av husleie/fellesutgifter",IF(sivstatus=5,"Halvdel av husleie/fellesutgifter",IF(sivstatus=6,"Min andel av husleie/fellesutgifter","Husleie/fellesutgifter")))</f>
        <v>Husleie/fellesutgifter</v>
      </c>
      <c r="B19" s="18"/>
      <c r="C19" s="51"/>
      <c r="D19" s="32"/>
      <c r="E19" s="14"/>
      <c r="F19" s="14"/>
      <c r="G19" s="15"/>
      <c r="H19" s="15"/>
    </row>
    <row r="20" spans="1:8" ht="15.75" x14ac:dyDescent="0.25">
      <c r="A20" s="53" t="str">
        <f>IF(sivstatus=4,"Halvdel av renter boliglån",IF(sivstatus=5,"Halvdel av renter boliglån",IF(sivstatus=6,"Min andel av renter boliglån","Renter boliglån")))</f>
        <v>Renter boliglån</v>
      </c>
      <c r="B20" s="18"/>
      <c r="C20" s="51"/>
      <c r="D20" s="32"/>
      <c r="E20" s="14"/>
      <c r="F20" s="14"/>
      <c r="G20" s="15"/>
      <c r="H20" s="15"/>
    </row>
    <row r="21" spans="1:8" ht="15.75" x14ac:dyDescent="0.25">
      <c r="A21" s="53" t="str">
        <f>IF(sivstatus=4,"Halvdel av avdrag boliglån",IF(sivstatus=5,"Halvdel av avdrag boliglån",IF(sivstatus=6,"Min andel av avdrag boliglån","Avdrag boliglån")))</f>
        <v>Avdrag boliglån</v>
      </c>
      <c r="B21" s="18"/>
      <c r="C21" s="51"/>
      <c r="D21" s="32"/>
      <c r="E21" s="14"/>
      <c r="F21" s="14"/>
      <c r="G21" s="15"/>
      <c r="H21" s="15"/>
    </row>
    <row r="22" spans="1:8" ht="15.75" x14ac:dyDescent="0.25">
      <c r="A22" s="53" t="str">
        <f>IF(sivstatus=4,"Halvdel av livsopphold voksne",IF(sivstatus=5,"Halvdel av livsopphold voksne","Livsopphold voksne"))</f>
        <v>Livsopphold voksne</v>
      </c>
      <c r="B22" s="52">
        <f>IF(sivstatus=2,valgtsatsvoksne,IF(sivstatus=3,valgtsatsvoksne,IF(sivstatus=1,0,valgtsatsvoksne*0.5)))</f>
        <v>0</v>
      </c>
      <c r="C22" s="50" t="str">
        <f>IF(sivstatus=4,B22,IF(sivstatus=5,B22,""))</f>
        <v/>
      </c>
      <c r="D22" s="32"/>
      <c r="E22" s="14"/>
      <c r="F22" s="14"/>
      <c r="G22" s="15"/>
      <c r="H22" s="15"/>
    </row>
    <row r="23" spans="1:8" ht="15.75" x14ac:dyDescent="0.25">
      <c r="A23" s="53" t="str">
        <f>IF(sivstatus=4,"Halvdel av livsopphold barn",IF(sivstatus=5,"Halvdel av livsopphold barn","Livsopphold barn"))</f>
        <v>Livsopphold barn</v>
      </c>
      <c r="B23" s="52">
        <f>IF(sivstatus=1,0,IF(sivstatus=2,valgtsatsbarn,IF(sivstatus=3,valgtsatsbarn,IF(sivstatus=6,valgtsatsbarn,valgtsatsbarn*0.5))))</f>
        <v>0</v>
      </c>
      <c r="C23" s="50" t="str">
        <f>IF(sivstatus=4,B23,IF(sivstatus=5,B23,""))</f>
        <v/>
      </c>
      <c r="D23" s="32"/>
      <c r="E23" s="14"/>
      <c r="F23" s="14"/>
      <c r="G23" s="15"/>
      <c r="H23" s="15"/>
    </row>
    <row r="24" spans="1:8" ht="15.75" x14ac:dyDescent="0.25">
      <c r="A24" s="17" t="s">
        <v>59</v>
      </c>
      <c r="B24" s="18"/>
      <c r="C24" s="51"/>
      <c r="D24" s="32"/>
      <c r="E24" s="14"/>
      <c r="F24" s="14"/>
      <c r="G24" s="15"/>
      <c r="H24" s="15"/>
    </row>
    <row r="25" spans="1:8" ht="15.75" x14ac:dyDescent="0.25">
      <c r="A25" s="17" t="s">
        <v>106</v>
      </c>
      <c r="B25" s="18"/>
      <c r="C25" s="51"/>
      <c r="D25" s="32"/>
      <c r="E25" s="14"/>
      <c r="F25" s="14"/>
      <c r="G25" s="15"/>
      <c r="H25" s="15"/>
    </row>
    <row r="26" spans="1:8" ht="15.75" x14ac:dyDescent="0.25">
      <c r="A26" s="17" t="s">
        <v>60</v>
      </c>
      <c r="B26" s="18"/>
      <c r="C26" s="51"/>
      <c r="D26" s="32"/>
      <c r="E26" s="14"/>
      <c r="F26" s="14"/>
      <c r="G26" s="15"/>
      <c r="H26" s="15"/>
    </row>
    <row r="27" spans="1:8" ht="15.75" x14ac:dyDescent="0.25">
      <c r="A27" s="17" t="s">
        <v>60</v>
      </c>
      <c r="B27" s="18"/>
      <c r="C27" s="51"/>
      <c r="D27" s="32"/>
      <c r="E27" s="14"/>
      <c r="F27" s="14"/>
      <c r="G27" s="15"/>
      <c r="H27" s="15"/>
    </row>
    <row r="28" spans="1:8" ht="15.75" x14ac:dyDescent="0.25">
      <c r="A28" s="28" t="s">
        <v>62</v>
      </c>
      <c r="B28" s="20">
        <f>SUM(B19:B27)</f>
        <v>0</v>
      </c>
      <c r="C28" s="50">
        <f>SUM(C19:C27)</f>
        <v>0</v>
      </c>
      <c r="D28" s="32"/>
      <c r="E28" s="14"/>
      <c r="F28" s="14"/>
      <c r="G28" s="15"/>
      <c r="H28" s="15"/>
    </row>
    <row r="29" spans="1:8" ht="15.75" x14ac:dyDescent="0.25">
      <c r="A29" s="28" t="str">
        <f>IF(C29&lt;0,"Resultat før partners underskudd","Resultat - rom for ytterligere trekk?")</f>
        <v>Resultat - rom for ytterligere trekk?</v>
      </c>
      <c r="B29" s="20">
        <f>B17-B28</f>
        <v>0</v>
      </c>
      <c r="C29" s="50">
        <f>C17-C28</f>
        <v>0</v>
      </c>
      <c r="D29" s="32"/>
      <c r="E29" s="14"/>
      <c r="F29" s="14"/>
      <c r="G29" s="15"/>
      <c r="H29" s="15"/>
    </row>
    <row r="30" spans="1:8" ht="15.75" hidden="1" x14ac:dyDescent="0.25">
      <c r="A30" s="16"/>
      <c r="B30" s="54">
        <f>B32*-1</f>
        <v>0</v>
      </c>
      <c r="C30" s="34"/>
      <c r="D30" s="27"/>
      <c r="E30" s="14"/>
      <c r="F30" s="14"/>
      <c r="G30" s="15"/>
      <c r="H30" s="15"/>
    </row>
    <row r="31" spans="1:8" ht="15.75" x14ac:dyDescent="0.25">
      <c r="A31" s="55" t="str">
        <f>IF(C29&lt;0,"Dekning av partners underskudd","")</f>
        <v/>
      </c>
      <c r="B31" s="19">
        <f>IF(C29&lt;0,C29,0)</f>
        <v>0</v>
      </c>
      <c r="C31" s="34"/>
      <c r="D31" s="27"/>
      <c r="E31" s="14"/>
      <c r="F31" s="14"/>
      <c r="G31" s="15"/>
      <c r="H31" s="15"/>
    </row>
    <row r="32" spans="1:8" ht="15.75" x14ac:dyDescent="0.25">
      <c r="A32" s="55" t="s">
        <v>95</v>
      </c>
      <c r="B32" s="19">
        <f>IF(C29&lt;0,B29+B31,B29)</f>
        <v>0</v>
      </c>
      <c r="C32" s="34"/>
      <c r="D32" s="27"/>
      <c r="E32" s="14"/>
      <c r="F32" s="14"/>
      <c r="G32" s="15"/>
      <c r="H32" s="15"/>
    </row>
    <row r="33" spans="1:8" ht="15.75" x14ac:dyDescent="0.25">
      <c r="A33" s="27"/>
      <c r="B33" s="27"/>
      <c r="C33" s="34"/>
      <c r="D33" s="27"/>
      <c r="E33" s="14"/>
      <c r="F33" s="14"/>
      <c r="G33" s="15"/>
      <c r="H33" s="15"/>
    </row>
    <row r="34" spans="1:8" ht="15.75" x14ac:dyDescent="0.25">
      <c r="A34" s="27"/>
      <c r="B34" s="27"/>
      <c r="C34" s="27"/>
      <c r="D34" s="27"/>
      <c r="E34" s="14"/>
      <c r="F34" s="14"/>
      <c r="G34" s="15"/>
      <c r="H34" s="15"/>
    </row>
    <row r="35" spans="1:8" ht="15.75" x14ac:dyDescent="0.25">
      <c r="A35" s="25" t="str">
        <f>IF(B32&gt;0,"Ut fra oppgitte størrelser er det grunn til å tro at trekkreduksjon",IF(B32&lt;0,"Forutsatt at budsjettet over godtas av aktuell namsmyndighet",""))</f>
        <v/>
      </c>
      <c r="B35" s="27"/>
      <c r="C35" s="27"/>
      <c r="D35" s="27"/>
      <c r="E35" s="14"/>
      <c r="F35" s="14"/>
      <c r="G35" s="15"/>
      <c r="H35" s="15"/>
    </row>
    <row r="36" spans="1:8" ht="15.75" x14ac:dyDescent="0.25">
      <c r="A36" s="26" t="str">
        <f>IF(B32&lt;0,"bør samlede trekk kunne reduseres med kr. "&amp;B30&amp;". Likevel ikke",IF(B32&gt;0,"ikke kan oppnås.",""))</f>
        <v/>
      </c>
      <c r="B36" s="27"/>
      <c r="C36" s="27"/>
      <c r="D36" s="27"/>
      <c r="E36" s="14"/>
      <c r="F36" s="14"/>
      <c r="G36" s="15"/>
      <c r="H36" s="15"/>
    </row>
    <row r="37" spans="1:8" ht="15.75" x14ac:dyDescent="0.25">
      <c r="A37" s="26" t="str">
        <f>IF(B32&lt;0,"med større beløp enn samlede trekk utgjør pr. i dag.","")</f>
        <v/>
      </c>
      <c r="B37" s="27"/>
      <c r="C37" s="27"/>
      <c r="D37" s="27"/>
      <c r="E37" s="14"/>
      <c r="F37" s="14"/>
      <c r="G37" s="15"/>
      <c r="H37" s="15"/>
    </row>
    <row r="38" spans="1:8" ht="15.75" x14ac:dyDescent="0.25">
      <c r="A38" s="27" t="str">
        <f>IF(B32&gt;0,"Er du sikker på at du har lagt inn alle inntekter og utgifter som skal med?","")</f>
        <v/>
      </c>
      <c r="B38" s="27"/>
      <c r="C38" s="27"/>
      <c r="D38" s="27"/>
      <c r="E38" s="14"/>
      <c r="F38" s="14"/>
      <c r="G38" s="15"/>
      <c r="H38" s="15"/>
    </row>
    <row r="39" spans="1:8" ht="15.75" x14ac:dyDescent="0.25">
      <c r="A39" s="27" t="str">
        <f>IF(B32&lt;0,"Dette for å sikre skyldneren «Det som med rimelighet trengs til","")</f>
        <v/>
      </c>
      <c r="B39" s="27"/>
      <c r="C39" s="27"/>
      <c r="D39" s="27"/>
      <c r="E39" s="14"/>
      <c r="F39" s="14"/>
      <c r="G39" s="15"/>
      <c r="H39" s="15"/>
    </row>
    <row r="40" spans="1:8" ht="15.75" x14ac:dyDescent="0.25">
      <c r="A40" s="27" t="str">
        <f>IF(B32&lt;0,"underhold av skyldneren og skyldnerens husstand» etter","")</f>
        <v/>
      </c>
      <c r="B40" s="27"/>
      <c r="C40" s="27"/>
      <c r="D40" s="27"/>
      <c r="E40" s="14"/>
      <c r="F40" s="14"/>
      <c r="G40" s="15"/>
      <c r="H40" s="15"/>
    </row>
    <row r="41" spans="1:8" ht="15.75" x14ac:dyDescent="0.25">
      <c r="A41" s="27" t="str">
        <f>IF(B32&lt;0,"dekningsloven § 2-7.","")</f>
        <v/>
      </c>
      <c r="B41" s="27"/>
      <c r="C41" s="27"/>
      <c r="D41" s="27"/>
      <c r="E41" s="14"/>
      <c r="F41" s="14"/>
      <c r="G41" s="15"/>
      <c r="H41" s="15"/>
    </row>
    <row r="42" spans="1:8" ht="15.75" x14ac:dyDescent="0.25">
      <c r="A42" s="26"/>
      <c r="B42" s="27"/>
      <c r="C42" s="27"/>
      <c r="D42" s="27"/>
      <c r="E42" s="14"/>
      <c r="F42" s="14"/>
      <c r="G42" s="15"/>
      <c r="H42" s="15"/>
    </row>
    <row r="43" spans="1:8" ht="15.75" x14ac:dyDescent="0.25">
      <c r="A43" s="58" t="s">
        <v>97</v>
      </c>
      <c r="B43" s="27"/>
      <c r="C43" s="27"/>
      <c r="D43" s="27"/>
      <c r="E43" s="14"/>
      <c r="F43" s="14"/>
      <c r="G43" s="15"/>
      <c r="H43" s="15"/>
    </row>
    <row r="44" spans="1:8" ht="67.5" customHeight="1" x14ac:dyDescent="0.25">
      <c r="A44" s="84" t="s">
        <v>99</v>
      </c>
      <c r="B44" s="85"/>
      <c r="C44" s="85"/>
      <c r="D44" s="85"/>
      <c r="E44" s="14"/>
      <c r="F44" s="14"/>
      <c r="G44" s="15"/>
      <c r="H44" s="15"/>
    </row>
    <row r="45" spans="1:8" ht="15.75" x14ac:dyDescent="0.25">
      <c r="A45" s="56"/>
      <c r="B45" s="27"/>
      <c r="C45" s="27"/>
      <c r="D45" s="27"/>
      <c r="E45" s="14"/>
      <c r="F45" s="14"/>
      <c r="G45" s="15"/>
      <c r="H45" s="15"/>
    </row>
    <row r="46" spans="1:8" ht="15.75" x14ac:dyDescent="0.25">
      <c r="A46" s="57"/>
      <c r="B46" s="30"/>
      <c r="C46" s="30"/>
      <c r="D46" s="30"/>
      <c r="E46" s="3"/>
      <c r="F46" s="3"/>
    </row>
    <row r="48" spans="1:8" x14ac:dyDescent="0.25"/>
  </sheetData>
  <sheetProtection insertColumns="0" insertRows="0" deleteColumns="0" deleteRows="0" selectLockedCells="1"/>
  <mergeCells count="1">
    <mergeCell ref="A44:D44"/>
  </mergeCells>
  <phoneticPr fontId="5" type="noConversion"/>
  <conditionalFormatting sqref="A35:A41">
    <cfRule type="expression" dxfId="8" priority="15" stopIfTrue="1">
      <formula>$B$32&gt;0</formula>
    </cfRule>
    <cfRule type="expression" dxfId="7" priority="16" stopIfTrue="1">
      <formula>$B$32&lt;0</formula>
    </cfRule>
  </conditionalFormatting>
  <conditionalFormatting sqref="C19:C21">
    <cfRule type="expression" dxfId="6" priority="17" stopIfTrue="1">
      <formula>$B$6="ja"</formula>
    </cfRule>
  </conditionalFormatting>
  <conditionalFormatting sqref="B9 B10:C16">
    <cfRule type="expression" dxfId="5" priority="18" stopIfTrue="1">
      <formula>$B$6="ja"</formula>
    </cfRule>
  </conditionalFormatting>
  <conditionalFormatting sqref="C9">
    <cfRule type="expression" dxfId="4" priority="19" stopIfTrue="1">
      <formula>$B$6="ja"</formula>
    </cfRule>
  </conditionalFormatting>
  <conditionalFormatting sqref="C17 C28:C29">
    <cfRule type="expression" dxfId="3" priority="14" stopIfTrue="1">
      <formula>$B$6="ja"</formula>
    </cfRule>
  </conditionalFormatting>
  <conditionalFormatting sqref="C22:C23">
    <cfRule type="expression" dxfId="2" priority="10" stopIfTrue="1">
      <formula>$B$6="ja"</formula>
    </cfRule>
  </conditionalFormatting>
  <conditionalFormatting sqref="C24:C27">
    <cfRule type="expression" dxfId="1" priority="9" stopIfTrue="1">
      <formula>$B$6="ja"</formula>
    </cfRule>
  </conditionalFormatting>
  <conditionalFormatting sqref="A31:B32">
    <cfRule type="expression" dxfId="0" priority="1" stopIfTrue="1">
      <formula>$C$29&gt;-1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G26"/>
  <sheetViews>
    <sheetView showGridLines="0" workbookViewId="0">
      <selection activeCell="B14" sqref="B14"/>
    </sheetView>
  </sheetViews>
  <sheetFormatPr baseColWidth="10" defaultRowHeight="15" x14ac:dyDescent="0.25"/>
  <cols>
    <col min="1" max="1" width="19.5703125" customWidth="1"/>
    <col min="2" max="2" width="11.140625" customWidth="1"/>
  </cols>
  <sheetData>
    <row r="2" spans="1:6" x14ac:dyDescent="0.25">
      <c r="A2" s="37" t="s">
        <v>105</v>
      </c>
    </row>
    <row r="3" spans="1:6" x14ac:dyDescent="0.25">
      <c r="A3" s="38" t="s">
        <v>72</v>
      </c>
    </row>
    <row r="4" spans="1:6" x14ac:dyDescent="0.25">
      <c r="A4" s="35" t="s">
        <v>69</v>
      </c>
      <c r="B4" s="36">
        <v>8989</v>
      </c>
    </row>
    <row r="5" spans="1:6" x14ac:dyDescent="0.25">
      <c r="A5" s="35" t="s">
        <v>70</v>
      </c>
      <c r="B5" s="36">
        <v>15223</v>
      </c>
    </row>
    <row r="6" spans="1:6" x14ac:dyDescent="0.25">
      <c r="A6" s="35" t="s">
        <v>71</v>
      </c>
      <c r="B6" s="36">
        <v>7611</v>
      </c>
    </row>
    <row r="7" spans="1:6" x14ac:dyDescent="0.25">
      <c r="A7" s="41" t="s">
        <v>78</v>
      </c>
      <c r="B7" s="40">
        <v>0</v>
      </c>
    </row>
    <row r="8" spans="1:6" x14ac:dyDescent="0.25">
      <c r="A8" s="38" t="s">
        <v>73</v>
      </c>
    </row>
    <row r="9" spans="1:6" x14ac:dyDescent="0.25">
      <c r="A9" s="86" t="s">
        <v>74</v>
      </c>
      <c r="B9" s="87"/>
      <c r="C9" s="88"/>
      <c r="D9" s="39" t="s">
        <v>75</v>
      </c>
      <c r="E9" s="39" t="s">
        <v>76</v>
      </c>
      <c r="F9" s="39" t="s">
        <v>77</v>
      </c>
    </row>
    <row r="10" spans="1:6" x14ac:dyDescent="0.25">
      <c r="A10" s="89"/>
      <c r="B10" s="90"/>
      <c r="C10" s="91"/>
      <c r="D10" s="40">
        <v>2877</v>
      </c>
      <c r="E10" s="40">
        <v>3816</v>
      </c>
      <c r="F10" s="40">
        <v>4818</v>
      </c>
    </row>
    <row r="12" spans="1:6" x14ac:dyDescent="0.25">
      <c r="A12" s="37" t="s">
        <v>104</v>
      </c>
    </row>
    <row r="13" spans="1:6" x14ac:dyDescent="0.25">
      <c r="A13" s="35" t="s">
        <v>69</v>
      </c>
      <c r="B13" s="36">
        <f>+B4</f>
        <v>8989</v>
      </c>
    </row>
    <row r="14" spans="1:6" x14ac:dyDescent="0.25">
      <c r="A14" s="35" t="s">
        <v>70</v>
      </c>
      <c r="B14" s="36">
        <f>+B5</f>
        <v>15223</v>
      </c>
    </row>
    <row r="15" spans="1:6" x14ac:dyDescent="0.25">
      <c r="A15" s="35" t="s">
        <v>71</v>
      </c>
      <c r="B15" s="36">
        <f>+B6</f>
        <v>7611</v>
      </c>
    </row>
    <row r="16" spans="1:6" x14ac:dyDescent="0.25">
      <c r="A16" t="s">
        <v>73</v>
      </c>
    </row>
    <row r="17" spans="1:7" x14ac:dyDescent="0.25">
      <c r="A17" s="86"/>
      <c r="B17" s="87"/>
      <c r="C17" s="88"/>
      <c r="D17" s="39" t="s">
        <v>75</v>
      </c>
      <c r="E17" s="39" t="s">
        <v>76</v>
      </c>
      <c r="F17" s="39" t="s">
        <v>77</v>
      </c>
    </row>
    <row r="18" spans="1:7" x14ac:dyDescent="0.25">
      <c r="A18" s="89"/>
      <c r="B18" s="90"/>
      <c r="C18" s="91"/>
      <c r="D18" s="40">
        <f>+D10</f>
        <v>2877</v>
      </c>
      <c r="E18" s="40">
        <f>+E10</f>
        <v>3816</v>
      </c>
      <c r="F18" s="40">
        <f>+F10</f>
        <v>4818</v>
      </c>
    </row>
    <row r="19" spans="1:7" x14ac:dyDescent="0.25">
      <c r="F19" s="1"/>
    </row>
    <row r="20" spans="1:7" x14ac:dyDescent="0.25">
      <c r="A20" s="2" t="s">
        <v>111</v>
      </c>
    </row>
    <row r="21" spans="1:7" x14ac:dyDescent="0.25">
      <c r="A21" s="35" t="s">
        <v>69</v>
      </c>
      <c r="B21" s="42">
        <f>+B4</f>
        <v>8989</v>
      </c>
    </row>
    <row r="22" spans="1:7" x14ac:dyDescent="0.25">
      <c r="A22" s="35" t="s">
        <v>70</v>
      </c>
      <c r="B22" s="42">
        <f>+B5</f>
        <v>15223</v>
      </c>
    </row>
    <row r="23" spans="1:7" x14ac:dyDescent="0.25">
      <c r="A23" s="35" t="s">
        <v>71</v>
      </c>
      <c r="B23" s="36">
        <f>+B6</f>
        <v>7611</v>
      </c>
    </row>
    <row r="24" spans="1:7" x14ac:dyDescent="0.25">
      <c r="A24" t="s">
        <v>73</v>
      </c>
      <c r="G24" s="60"/>
    </row>
    <row r="25" spans="1:7" x14ac:dyDescent="0.25">
      <c r="A25" s="86"/>
      <c r="B25" s="87"/>
      <c r="C25" s="88"/>
      <c r="D25" s="39" t="s">
        <v>75</v>
      </c>
      <c r="E25" s="63" t="s">
        <v>76</v>
      </c>
      <c r="F25" s="64" t="s">
        <v>110</v>
      </c>
    </row>
    <row r="26" spans="1:7" x14ac:dyDescent="0.25">
      <c r="A26" s="89"/>
      <c r="B26" s="90"/>
      <c r="C26" s="91"/>
      <c r="D26" s="42">
        <f>+D10</f>
        <v>2877</v>
      </c>
      <c r="E26" s="42">
        <f>+E10</f>
        <v>3816</v>
      </c>
      <c r="F26" s="62">
        <f>+F10</f>
        <v>4818</v>
      </c>
      <c r="G26" s="61"/>
    </row>
  </sheetData>
  <mergeCells count="6">
    <mergeCell ref="A25:C25"/>
    <mergeCell ref="A26:C26"/>
    <mergeCell ref="A9:C9"/>
    <mergeCell ref="A10:C10"/>
    <mergeCell ref="A17:C17"/>
    <mergeCell ref="A18:C18"/>
  </mergeCells>
  <phoneticPr fontId="5" type="noConversion"/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51"/>
  <sheetViews>
    <sheetView showGridLines="0" topLeftCell="A6" workbookViewId="0">
      <selection activeCell="E19" sqref="E19"/>
    </sheetView>
  </sheetViews>
  <sheetFormatPr baseColWidth="10" defaultRowHeight="15" x14ac:dyDescent="0.25"/>
  <cols>
    <col min="1" max="1" width="22.5703125" bestFit="1" customWidth="1"/>
  </cols>
  <sheetData>
    <row r="1" spans="1:4" x14ac:dyDescent="0.25">
      <c r="A1" s="1"/>
      <c r="B1" s="1"/>
      <c r="C1" s="1"/>
      <c r="D1" s="1"/>
    </row>
    <row r="2" spans="1:4" ht="18.75" x14ac:dyDescent="0.3">
      <c r="A2" s="43" t="s">
        <v>89</v>
      </c>
      <c r="B2" s="1"/>
      <c r="C2" s="1"/>
      <c r="D2" s="1"/>
    </row>
    <row r="3" spans="1:4" x14ac:dyDescent="0.25">
      <c r="A3" s="1"/>
      <c r="B3" s="1"/>
      <c r="C3" s="1"/>
      <c r="D3" s="1"/>
    </row>
    <row r="4" spans="1:4" x14ac:dyDescent="0.25">
      <c r="A4" s="1"/>
      <c r="B4" s="44" t="s">
        <v>92</v>
      </c>
      <c r="C4" s="1"/>
      <c r="D4" s="1"/>
    </row>
    <row r="5" spans="1:4" x14ac:dyDescent="0.25">
      <c r="A5" s="45" t="s">
        <v>57</v>
      </c>
      <c r="B5" s="45">
        <f>IF(namsvalg=1,0,IF(namsvalg=2,D11,IF(namsvalg=3,D26,IF(namsvalg=4,D26,IF(namsvalg=5,D42)))))</f>
        <v>8989</v>
      </c>
      <c r="C5" s="1"/>
      <c r="D5" s="1"/>
    </row>
    <row r="6" spans="1:4" x14ac:dyDescent="0.25">
      <c r="A6" s="45" t="s">
        <v>90</v>
      </c>
      <c r="B6" s="45">
        <f>IF(namsvalg=1,0,IF(namsvalg=2,D20,IF(namsvalg=3,D35,IF(namsvalg=4,D35,IF(namsvalg=5,D51)))))</f>
        <v>0</v>
      </c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1"/>
      <c r="C8" s="1"/>
      <c r="D8" s="1"/>
    </row>
    <row r="9" spans="1:4" ht="18.75" x14ac:dyDescent="0.3">
      <c r="A9" s="43" t="s">
        <v>0</v>
      </c>
      <c r="B9" s="1"/>
      <c r="C9" s="1"/>
      <c r="D9" s="1"/>
    </row>
    <row r="10" spans="1:4" x14ac:dyDescent="0.25">
      <c r="A10" s="1"/>
      <c r="B10" s="1"/>
      <c r="C10" s="46"/>
      <c r="D10" s="46" t="s">
        <v>91</v>
      </c>
    </row>
    <row r="11" spans="1:4" x14ac:dyDescent="0.25">
      <c r="A11" s="47" t="s">
        <v>57</v>
      </c>
      <c r="B11" s="1"/>
      <c r="C11" s="1"/>
      <c r="D11" s="48">
        <f>IF(Kodeark!C30=4,Normoversikt!B22,IF(Kodeark!C30=5,Normoversikt!B22,IF(Kodeark!C30=6,Normoversikt!B22,Normoversikt!B21)))</f>
        <v>8989</v>
      </c>
    </row>
    <row r="12" spans="1:4" x14ac:dyDescent="0.25">
      <c r="A12" s="1"/>
      <c r="B12" s="1"/>
      <c r="C12" s="1"/>
      <c r="D12" s="1"/>
    </row>
    <row r="13" spans="1:4" x14ac:dyDescent="0.25">
      <c r="A13" s="47" t="s">
        <v>58</v>
      </c>
      <c r="B13" s="1"/>
      <c r="C13" s="1"/>
      <c r="D13" s="1"/>
    </row>
    <row r="14" spans="1:4" x14ac:dyDescent="0.25">
      <c r="A14" s="1" t="s">
        <v>82</v>
      </c>
      <c r="B14" s="1"/>
      <c r="C14" s="1" t="b">
        <f>IF(alderb1&gt;0,IF(alderb1&lt;6,Normoversikt!$D$18,IF(alderb1&lt;11,Normoversikt!$E$18,IF(alderb1&lt;18,Normoversikt!$F$18))))</f>
        <v>0</v>
      </c>
      <c r="D14" s="1"/>
    </row>
    <row r="15" spans="1:4" x14ac:dyDescent="0.25">
      <c r="A15" s="1" t="s">
        <v>83</v>
      </c>
      <c r="B15" s="1"/>
      <c r="C15" s="1" t="b">
        <f>IF(alderb2&gt;0,IF(alderb2&lt;6,Normoversikt!$D$18,IF(alderb2&lt;11,Normoversikt!$E$18,IF(alderb1&lt;18,Normoversikt!$F$18))))</f>
        <v>0</v>
      </c>
      <c r="D15" s="1"/>
    </row>
    <row r="16" spans="1:4" x14ac:dyDescent="0.25">
      <c r="A16" s="1" t="s">
        <v>84</v>
      </c>
      <c r="B16" s="1"/>
      <c r="C16" s="1" t="b">
        <f>IF(alderb3&gt;0,IF(alderb3&lt;6,Normoversikt!$D$18,IF(alderb3&lt;11,Normoversikt!$E$18,IF(alderb3&lt;18,Normoversikt!$F$18))))</f>
        <v>0</v>
      </c>
      <c r="D16" s="1"/>
    </row>
    <row r="17" spans="1:4" x14ac:dyDescent="0.25">
      <c r="A17" s="1" t="s">
        <v>85</v>
      </c>
      <c r="B17" s="1"/>
      <c r="C17" s="1" t="b">
        <f>IF(alderb4&gt;0,IF(alderb4&lt;6,Normoversikt!$D$18,IF(alderb4&lt;11,Normoversikt!$E$18,IF(alderb4&lt;18,Normoversikt!$F$18))))</f>
        <v>0</v>
      </c>
      <c r="D17" s="1"/>
    </row>
    <row r="18" spans="1:4" x14ac:dyDescent="0.25">
      <c r="A18" s="1" t="s">
        <v>86</v>
      </c>
      <c r="B18" s="1"/>
      <c r="C18" s="1" t="b">
        <f>IF(alderb5&gt;0,IF(alderb5&lt;6,Normoversikt!$D$18,IF(alderb5&lt;11,Normoversikt!$E$18,IF(alderb5&lt;18,Normoversikt!$F$18))))</f>
        <v>0</v>
      </c>
      <c r="D18" s="1"/>
    </row>
    <row r="19" spans="1:4" x14ac:dyDescent="0.25">
      <c r="A19" s="1" t="s">
        <v>87</v>
      </c>
      <c r="B19" s="1"/>
      <c r="C19" s="1" t="b">
        <f>IF(alderb6&gt;0,IF(alderb6&lt;6,Normoversikt!$D$18,IF(alderb6&lt;11,Normoversikt!$E$18,IF(alderb6&lt;18,Normoversikt!$F$18))))</f>
        <v>0</v>
      </c>
      <c r="D19" s="1"/>
    </row>
    <row r="20" spans="1:4" x14ac:dyDescent="0.25">
      <c r="A20" s="47" t="s">
        <v>88</v>
      </c>
      <c r="B20" s="1"/>
      <c r="C20" s="1"/>
      <c r="D20" s="48">
        <f>SUM(C14:C19)</f>
        <v>0</v>
      </c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ht="18.75" x14ac:dyDescent="0.3">
      <c r="A24" s="43" t="s">
        <v>1</v>
      </c>
      <c r="B24" s="1"/>
      <c r="C24" s="1"/>
      <c r="D24" s="1"/>
    </row>
    <row r="25" spans="1:4" x14ac:dyDescent="0.25">
      <c r="A25" s="1"/>
      <c r="B25" s="1"/>
      <c r="C25" s="46"/>
      <c r="D25" s="46" t="s">
        <v>91</v>
      </c>
    </row>
    <row r="26" spans="1:4" x14ac:dyDescent="0.25">
      <c r="A26" s="47" t="s">
        <v>57</v>
      </c>
      <c r="B26" s="1"/>
      <c r="C26" s="1"/>
      <c r="D26" s="48">
        <f>IF(Kodeark!C30=4,Normoversikt!B14,IF(Kodeark!C30=5,Normoversikt!B14,IF(Kodeark!C30=6,Normoversikt!B14,Normoversikt!B13)))</f>
        <v>8989</v>
      </c>
    </row>
    <row r="27" spans="1:4" x14ac:dyDescent="0.25">
      <c r="A27" s="1"/>
      <c r="B27" s="1"/>
      <c r="C27" s="1"/>
      <c r="D27" s="1"/>
    </row>
    <row r="28" spans="1:4" x14ac:dyDescent="0.25">
      <c r="A28" s="47" t="s">
        <v>58</v>
      </c>
      <c r="B28" s="1"/>
      <c r="C28" s="1"/>
      <c r="D28" s="1"/>
    </row>
    <row r="29" spans="1:4" x14ac:dyDescent="0.25">
      <c r="A29" s="1" t="s">
        <v>82</v>
      </c>
      <c r="B29" s="1"/>
      <c r="C29" s="1" t="b">
        <f>IF(alderb1&gt;0,IF(alderb1&lt;6,Normoversikt!$D$18,IF(alderb1&lt;11,Normoversikt!$E$18,IF(alderb1&lt;18,Normoversikt!$F$18))))</f>
        <v>0</v>
      </c>
      <c r="D29" s="1"/>
    </row>
    <row r="30" spans="1:4" x14ac:dyDescent="0.25">
      <c r="A30" s="1" t="s">
        <v>83</v>
      </c>
      <c r="B30" s="1"/>
      <c r="C30" s="1" t="b">
        <f>IF(alderb2&gt;0,IF(alderb2&lt;6,Normoversikt!$D$18,IF(alderb2&lt;11,Normoversikt!$E$18,IF(alderb1&lt;18,Normoversikt!$F$18))))</f>
        <v>0</v>
      </c>
      <c r="D30" s="1"/>
    </row>
    <row r="31" spans="1:4" x14ac:dyDescent="0.25">
      <c r="A31" s="1" t="s">
        <v>84</v>
      </c>
      <c r="B31" s="1"/>
      <c r="C31" s="1" t="b">
        <f>IF(alderb3&gt;0,IF(alderb3&lt;6,Normoversikt!$D$18,IF(alderb3&lt;11,Normoversikt!$E$18,IF(alderb3&lt;18,Normoversikt!$F$18))))</f>
        <v>0</v>
      </c>
      <c r="D31" s="1"/>
    </row>
    <row r="32" spans="1:4" x14ac:dyDescent="0.25">
      <c r="A32" s="1" t="s">
        <v>85</v>
      </c>
      <c r="B32" s="1"/>
      <c r="C32" s="1" t="b">
        <f>IF(alderb4&gt;0,IF(alderb4&lt;6,Normoversikt!$D$18,IF(alderb4&lt;11,Normoversikt!$E$18,IF(alderb4&lt;18,Normoversikt!$F$18))))</f>
        <v>0</v>
      </c>
      <c r="D32" s="1"/>
    </row>
    <row r="33" spans="1:4" x14ac:dyDescent="0.25">
      <c r="A33" s="1" t="s">
        <v>86</v>
      </c>
      <c r="B33" s="1"/>
      <c r="C33" s="1" t="b">
        <f>IF(alderb5&gt;0,IF(alderb5&lt;6,Normoversikt!$D$18,IF(alderb5&lt;11,Normoversikt!$E$18,IF(alderb5&lt;18,Normoversikt!$F$18))))</f>
        <v>0</v>
      </c>
      <c r="D33" s="1"/>
    </row>
    <row r="34" spans="1:4" x14ac:dyDescent="0.25">
      <c r="A34" s="1" t="s">
        <v>87</v>
      </c>
      <c r="B34" s="1"/>
      <c r="C34" s="1" t="b">
        <f>IF(alderb6&gt;0,IF(alderb6&lt;6,Normoversikt!$D$18,IF(alderb6&lt;11,Normoversikt!$E$18,IF(alderb6&lt;18,Normoversikt!$F$18))))</f>
        <v>0</v>
      </c>
      <c r="D34" s="1"/>
    </row>
    <row r="35" spans="1:4" x14ac:dyDescent="0.25">
      <c r="A35" s="47" t="s">
        <v>88</v>
      </c>
      <c r="B35" s="1"/>
      <c r="C35" s="1"/>
      <c r="D35" s="48">
        <f>SUM(C29:C34)</f>
        <v>0</v>
      </c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ht="18.75" x14ac:dyDescent="0.3">
      <c r="A38" s="43" t="s">
        <v>79</v>
      </c>
      <c r="B38" s="1"/>
      <c r="C38" s="1"/>
      <c r="D38" s="1"/>
    </row>
    <row r="39" spans="1:4" x14ac:dyDescent="0.25">
      <c r="A39" s="1"/>
      <c r="B39" s="1"/>
      <c r="C39" s="46"/>
      <c r="D39" s="46" t="s">
        <v>91</v>
      </c>
    </row>
    <row r="40" spans="1:4" x14ac:dyDescent="0.25">
      <c r="A40" s="49" t="s">
        <v>57</v>
      </c>
      <c r="B40" s="1"/>
      <c r="C40" s="1">
        <f>IF(Kodeark!C30=4,Normoversikt!B5,IF(Kodeark!C30=5,Normoversikt!B5,IF(Kodeark!C30=6,Normoversikt!B5,Normoversikt!B4)))</f>
        <v>8989</v>
      </c>
      <c r="D40" s="1"/>
    </row>
    <row r="41" spans="1:4" x14ac:dyDescent="0.25">
      <c r="A41" s="1" t="s">
        <v>80</v>
      </c>
      <c r="B41" s="1"/>
      <c r="C41" s="1" t="b">
        <f>IF(Kodeark!C30=3,Normoversikt!B7)</f>
        <v>0</v>
      </c>
      <c r="D41" s="1"/>
    </row>
    <row r="42" spans="1:4" x14ac:dyDescent="0.25">
      <c r="A42" s="47" t="s">
        <v>81</v>
      </c>
      <c r="B42" s="1"/>
      <c r="C42" s="1"/>
      <c r="D42" s="48">
        <f>C41+C40</f>
        <v>8989</v>
      </c>
    </row>
    <row r="43" spans="1:4" x14ac:dyDescent="0.25">
      <c r="A43" s="1"/>
      <c r="B43" s="1"/>
      <c r="C43" s="1"/>
      <c r="D43" s="1"/>
    </row>
    <row r="44" spans="1:4" x14ac:dyDescent="0.25">
      <c r="A44" s="47" t="s">
        <v>58</v>
      </c>
      <c r="B44" s="1"/>
      <c r="C44" s="1"/>
      <c r="D44" s="1"/>
    </row>
    <row r="45" spans="1:4" x14ac:dyDescent="0.25">
      <c r="A45" s="1" t="s">
        <v>82</v>
      </c>
      <c r="B45" s="1"/>
      <c r="C45" s="1" t="b">
        <f>IF(alderb1&gt;0,IF(alderb1&lt;6,Normoversikt!$D$10,IF(alderb1&lt;11,Normoversikt!$E$10,IF(alderb1&lt;18,Normoversikt!$F$10))))</f>
        <v>0</v>
      </c>
      <c r="D45" s="1"/>
    </row>
    <row r="46" spans="1:4" x14ac:dyDescent="0.25">
      <c r="A46" s="1" t="s">
        <v>83</v>
      </c>
      <c r="B46" s="1"/>
      <c r="C46" s="1" t="b">
        <f>IF(alderb2&gt;0,IF(alderb2&lt;6,Normoversikt!$D$10,IF(alderb2&lt;11,Normoversikt!$E$10,IF(alderb1&lt;18,Normoversikt!$F$10))))</f>
        <v>0</v>
      </c>
      <c r="D46" s="1"/>
    </row>
    <row r="47" spans="1:4" x14ac:dyDescent="0.25">
      <c r="A47" s="1" t="s">
        <v>84</v>
      </c>
      <c r="B47" s="1"/>
      <c r="C47" s="1" t="b">
        <f>IF(alderb3&gt;0,IF(alderb3&lt;6,Normoversikt!$D$10,IF(alderb3&lt;11,Normoversikt!$E$10,IF(alderb3&lt;18,Normoversikt!$F$10))))</f>
        <v>0</v>
      </c>
      <c r="D47" s="1"/>
    </row>
    <row r="48" spans="1:4" x14ac:dyDescent="0.25">
      <c r="A48" s="1" t="s">
        <v>85</v>
      </c>
      <c r="B48" s="1"/>
      <c r="C48" s="1" t="b">
        <f>IF(alderb4&gt;0,IF(alderb4&lt;6,Normoversikt!$D$10,IF(alderb4&lt;11,Normoversikt!$E$10,IF(alderb4&lt;18,Normoversikt!$F$10))))</f>
        <v>0</v>
      </c>
      <c r="D48" s="1"/>
    </row>
    <row r="49" spans="1:4" x14ac:dyDescent="0.25">
      <c r="A49" s="1" t="s">
        <v>86</v>
      </c>
      <c r="B49" s="1"/>
      <c r="C49" s="1" t="b">
        <f>IF(alderb5&gt;0,IF(alderb5&lt;6,Normoversikt!$D$10,IF(alderb5&lt;11,Normoversikt!$E$10,IF(alderb5&lt;18,Normoversikt!$F$10))))</f>
        <v>0</v>
      </c>
      <c r="D49" s="1"/>
    </row>
    <row r="50" spans="1:4" x14ac:dyDescent="0.25">
      <c r="A50" s="1" t="s">
        <v>87</v>
      </c>
      <c r="B50" s="1"/>
      <c r="C50" s="1" t="b">
        <f>IF(alderb6&gt;0,IF(alderb6&lt;6,Normoversikt!$D$10,IF(alderb6&lt;11,Normoversikt!$E$10,IF(alderb6&lt;18,Normoversikt!$F$10))))</f>
        <v>0</v>
      </c>
      <c r="D50" s="1"/>
    </row>
    <row r="51" spans="1:4" x14ac:dyDescent="0.25">
      <c r="A51" s="47" t="s">
        <v>88</v>
      </c>
      <c r="B51" s="1"/>
      <c r="C51" s="1"/>
      <c r="D51" s="48">
        <f>SUM(C45:C50)</f>
        <v>0</v>
      </c>
    </row>
  </sheetData>
  <sheetProtection password="C640" sheet="1" objects="1" scenarios="1"/>
  <phoneticPr fontId="5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18</vt:i4>
      </vt:variant>
    </vt:vector>
  </HeadingPairs>
  <TitlesOfParts>
    <vt:vector size="23" baseType="lpstr">
      <vt:lpstr>Kodeark</vt:lpstr>
      <vt:lpstr>Skjema</vt:lpstr>
      <vt:lpstr>Budsjett</vt:lpstr>
      <vt:lpstr>Normoversikt</vt:lpstr>
      <vt:lpstr>Satsberegning</vt:lpstr>
      <vt:lpstr>adressekodetabell</vt:lpstr>
      <vt:lpstr>adresser</vt:lpstr>
      <vt:lpstr>alderb1</vt:lpstr>
      <vt:lpstr>alderb2</vt:lpstr>
      <vt:lpstr>alderb3</vt:lpstr>
      <vt:lpstr>alderb4</vt:lpstr>
      <vt:lpstr>alderb5</vt:lpstr>
      <vt:lpstr>alderb6</vt:lpstr>
      <vt:lpstr>angjeldende</vt:lpstr>
      <vt:lpstr>dtabell</vt:lpstr>
      <vt:lpstr>namsvalg</vt:lpstr>
      <vt:lpstr>sivilstatus</vt:lpstr>
      <vt:lpstr>sivilstatustabell</vt:lpstr>
      <vt:lpstr>sivstatus</vt:lpstr>
      <vt:lpstr>tilfeller</vt:lpstr>
      <vt:lpstr>tilfelletabell</vt:lpstr>
      <vt:lpstr>valgtsatsbarn</vt:lpstr>
      <vt:lpstr>valgtsatsvoksne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Torleif Kahrs</dc:creator>
  <cp:lastModifiedBy>Stedal, Øyvind Økland</cp:lastModifiedBy>
  <cp:lastPrinted>2012-08-21T06:38:03Z</cp:lastPrinted>
  <dcterms:created xsi:type="dcterms:W3CDTF">2010-09-04T11:33:12Z</dcterms:created>
  <dcterms:modified xsi:type="dcterms:W3CDTF">2021-03-05T11:01:37Z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91420-1ae2-4120-89e6-e6f668f067e2_Enabled">
    <vt:lpwstr>True</vt:lpwstr>
  </property>
  <property fmtid="{D5CDD505-2E9C-101B-9397-08002B2CF9AE}" pid="3" name="MSIP_Label_d3491420-1ae2-4120-89e6-e6f668f067e2_SiteId">
    <vt:lpwstr>62366534-1ec3-4962-8869-9b5535279d0b</vt:lpwstr>
  </property>
  <property fmtid="{D5CDD505-2E9C-101B-9397-08002B2CF9AE}" pid="4" name="MSIP_Label_d3491420-1ae2-4120-89e6-e6f668f067e2_Owner">
    <vt:lpwstr>Maria.Hlimi@nav.no</vt:lpwstr>
  </property>
  <property fmtid="{D5CDD505-2E9C-101B-9397-08002B2CF9AE}" pid="5" name="MSIP_Label_d3491420-1ae2-4120-89e6-e6f668f067e2_SetDate">
    <vt:lpwstr>2018-09-06T07:28:29.3895824Z</vt:lpwstr>
  </property>
  <property fmtid="{D5CDD505-2E9C-101B-9397-08002B2CF9AE}" pid="6" name="MSIP_Label_d3491420-1ae2-4120-89e6-e6f668f067e2_Name">
    <vt:lpwstr>NAV Internt</vt:lpwstr>
  </property>
  <property fmtid="{D5CDD505-2E9C-101B-9397-08002B2CF9AE}" pid="7" name="MSIP_Label_d3491420-1ae2-4120-89e6-e6f668f067e2_Application">
    <vt:lpwstr>Microsoft Azure Information Protection</vt:lpwstr>
  </property>
  <property fmtid="{D5CDD505-2E9C-101B-9397-08002B2CF9AE}" pid="8" name="MSIP_Label_d3491420-1ae2-4120-89e6-e6f668f067e2_Extended_MSFT_Method">
    <vt:lpwstr>Automatic</vt:lpwstr>
  </property>
  <property fmtid="{D5CDD505-2E9C-101B-9397-08002B2CF9AE}" pid="9" name="Sensitivity">
    <vt:lpwstr>NAV Internt</vt:lpwstr>
  </property>
</Properties>
</file>